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23" documentId="8_{76D38519-1DEF-6C4B-AF1C-A9391C11D2AE}" xr6:coauthVersionLast="47" xr6:coauthVersionMax="47" xr10:uidLastSave="{F416269A-7445-47E4-B864-A363A48B368C}"/>
  <bookViews>
    <workbookView xWindow="15660" yWindow="500" windowWidth="17920" windowHeight="2048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L54" i="8" l="1"/>
  <c r="C3" i="2"/>
  <c r="C4" i="2"/>
  <c r="C2" i="2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Q54" i="8"/>
  <c r="L8" i="7"/>
  <c r="L9" i="7"/>
  <c r="L10" i="7"/>
  <c r="C3" i="3"/>
  <c r="C4" i="3"/>
  <c r="D4" i="3" s="1"/>
  <c r="C31" i="4" s="1"/>
  <c r="H3" i="3"/>
  <c r="N55" i="8" l="1"/>
  <c r="N57" i="8" s="1"/>
  <c r="N59" i="8" s="1"/>
  <c r="C4" i="4"/>
  <c r="D23" i="5"/>
  <c r="B26" i="5"/>
  <c r="D3" i="3"/>
  <c r="C30" i="4" s="1"/>
  <c r="C2" i="3"/>
  <c r="D2" i="3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P10" i="7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Q8" i="8" l="1"/>
  <c r="P8" i="7" s="1"/>
  <c r="G2" i="4"/>
  <c r="H2" i="4" s="1"/>
  <c r="G29" i="4"/>
  <c r="H29" i="4" s="1"/>
  <c r="C2" i="4"/>
  <c r="D2" i="4" s="1"/>
  <c r="C29" i="4"/>
  <c r="N61" i="8"/>
  <c r="O10" i="3"/>
  <c r="C6" i="4"/>
  <c r="D6" i="4" s="1"/>
  <c r="D30" i="4"/>
  <c r="C7" i="4"/>
  <c r="D7" i="4" s="1"/>
  <c r="D31" i="4"/>
  <c r="I4" i="3"/>
  <c r="D29" i="4"/>
  <c r="M9" i="7"/>
  <c r="N9" i="7" s="1"/>
  <c r="M8" i="7"/>
  <c r="N8" i="7" s="1"/>
  <c r="S8" i="8" s="1"/>
  <c r="P10" i="3"/>
  <c r="O9" i="3"/>
  <c r="D4" i="4"/>
  <c r="O8" i="3"/>
  <c r="C3" i="4"/>
  <c r="D3" i="4" s="1"/>
  <c r="G3" i="4"/>
  <c r="H3" i="4" s="1"/>
  <c r="P8" i="3"/>
  <c r="M10" i="7"/>
  <c r="N10" i="7" s="1"/>
  <c r="C5" i="4"/>
  <c r="D5" i="4" s="1"/>
  <c r="P9" i="3" l="1"/>
  <c r="G31" i="4"/>
  <c r="H31" i="4" s="1"/>
  <c r="S16" i="8"/>
  <c r="S9" i="8"/>
  <c r="S15" i="8"/>
  <c r="S10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<sst xmlns="http://schemas.openxmlformats.org/spreadsheetml/2006/main" count="138" uniqueCount="100">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</sst>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4" sqref="B4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/>
      <c r="C2" s="8">
        <f>B2*1000000</f>
        <v>0</v>
      </c>
    </row>
    <row r="3" spans="1:5">
      <c r="A3" s="1">
        <v>2.5000000000000001E-2</v>
      </c>
      <c r="B3" s="7">
        <v>7.3669999999999999E-9</v>
      </c>
      <c r="C3" s="8">
        <f t="shared" ref="C3:C4" si="0">B3*1000000</f>
        <v>7.3670000000000003E-3</v>
      </c>
    </row>
    <row r="4" spans="1:5">
      <c r="A4" s="1">
        <v>0.05</v>
      </c>
      <c r="B4" s="7">
        <v>8.1880000000000003E-9</v>
      </c>
      <c r="C4" s="8">
        <f>B4*1000000</f>
        <v>8.1880000000000008E-3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workbookViewId="0">
      <selection activeCell="B4" sqref="B4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/>
      <c r="C2" s="8">
        <f>B2*1000000</f>
        <v>0</v>
      </c>
    </row>
    <row r="3" spans="1:4">
      <c r="A3" s="1">
        <v>2.5000000000000001E-2</v>
      </c>
      <c r="B3" s="7"/>
      <c r="C3" s="8">
        <f t="shared" ref="C3:C4" si="0">B3*1000000</f>
        <v>0</v>
      </c>
    </row>
    <row r="4" spans="1:4">
      <c r="A4" s="1">
        <v>0.05</v>
      </c>
      <c r="B4" s="7">
        <v>-1.1900000000000001E-8</v>
      </c>
      <c r="C4" s="8">
        <f t="shared" si="0"/>
        <v>-1.1900000000000001E-2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B4" sqref="B4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C2">
        <f t="shared" ref="C2:C22" si="0">B2*0.5</f>
        <v>0</v>
      </c>
      <c r="D2">
        <f>C2+0.025247382</f>
        <v>2.5247381999999999E-2</v>
      </c>
      <c r="F2" s="1">
        <v>0.01</v>
      </c>
      <c r="H2">
        <f t="shared" ref="H2:H22" si="1">G2*0.5</f>
        <v>0</v>
      </c>
      <c r="I2">
        <f>H2+0.025247382</f>
        <v>2.5247381999999999E-2</v>
      </c>
      <c r="K2">
        <f>LOG(A2)</f>
        <v>-2</v>
      </c>
    </row>
    <row r="3" spans="1:16">
      <c r="A3" s="1">
        <v>2.5000000000000001E-2</v>
      </c>
      <c r="B3">
        <v>4.6690000000000002E-2</v>
      </c>
      <c r="C3">
        <f t="shared" si="0"/>
        <v>2.3345000000000001E-2</v>
      </c>
      <c r="D3">
        <f>C3+0.025247382</f>
        <v>4.8592382000000003E-2</v>
      </c>
      <c r="F3" s="1">
        <v>2.5000000000000001E-2</v>
      </c>
      <c r="H3">
        <f t="shared" si="1"/>
        <v>0</v>
      </c>
      <c r="I3">
        <f t="shared" ref="I3:I23" si="2">H3+0.025247382</f>
        <v>2.5247381999999999E-2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3.159E-2</v>
      </c>
      <c r="C4">
        <f t="shared" si="0"/>
        <v>1.5795E-2</v>
      </c>
      <c r="D4">
        <f>C4+0.025247382</f>
        <v>4.1042382000000002E-2</v>
      </c>
      <c r="F4" s="1">
        <v>0.05</v>
      </c>
      <c r="G4">
        <v>8.7739999999999999E-2</v>
      </c>
      <c r="H4">
        <f t="shared" si="1"/>
        <v>4.3869999999999999E-2</v>
      </c>
      <c r="I4">
        <f t="shared" si="2"/>
        <v>6.9117382000000005E-2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4.8592382000000003E-2</v>
      </c>
      <c r="P8">
        <f>I3</f>
        <v>2.5247381999999999E-2</v>
      </c>
    </row>
    <row r="9" spans="1:16">
      <c r="A9" s="1"/>
      <c r="F9" s="1"/>
      <c r="N9" s="2">
        <v>0.2</v>
      </c>
      <c r="O9">
        <f>D4</f>
        <v>4.1042382000000002E-2</v>
      </c>
      <c r="P9">
        <f>I4</f>
        <v>6.9117382000000005E-2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2.987825466666667E-2</v>
      </c>
      <c r="P11">
        <f>AVERAGE(P8:P10)</f>
        <v>3.1454921333333337E-2</v>
      </c>
    </row>
    <row r="12" spans="1:16">
      <c r="A12" s="1"/>
      <c r="F12" s="1"/>
      <c r="N12" s="2" t="s">
        <v>12</v>
      </c>
      <c r="O12">
        <f>_xlfn.STDEV.S(O8:O10)</f>
        <v>2.6149248582791839E-2</v>
      </c>
      <c r="P12">
        <f>_xlfn.STDEV.S(P8:P10)</f>
        <v>3.4974323182366825E-2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2.5247381999999999E-2</v>
      </c>
      <c r="D2">
        <f>B2-C2</f>
        <v>5.8832618000000003E-2</v>
      </c>
      <c r="F2">
        <v>4.4400000000000002E-2</v>
      </c>
      <c r="G2">
        <f>'E half'!I2</f>
        <v>2.5247381999999999E-2</v>
      </c>
      <c r="H2">
        <f>F2-G2</f>
        <v>1.9152618000000003E-2</v>
      </c>
    </row>
    <row r="3" spans="1:13">
      <c r="A3" s="1">
        <v>0.1</v>
      </c>
      <c r="B3">
        <v>9.171E-2</v>
      </c>
      <c r="C3">
        <f>'E half'!D3</f>
        <v>4.8592382000000003E-2</v>
      </c>
      <c r="D3">
        <f t="shared" ref="D3:D23" si="0">B3-C3</f>
        <v>4.3117617999999996E-2</v>
      </c>
      <c r="F3">
        <v>4.4400000000000002E-2</v>
      </c>
      <c r="G3">
        <f>'E half'!I3</f>
        <v>2.5247381999999999E-2</v>
      </c>
      <c r="H3">
        <f t="shared" ref="H3:H23" si="1">F3-G3</f>
        <v>1.9152618000000003E-2</v>
      </c>
    </row>
    <row r="4" spans="1:13">
      <c r="A4" s="1">
        <v>0.2</v>
      </c>
      <c r="B4">
        <v>7.9500000000000001E-2</v>
      </c>
      <c r="C4">
        <f>'E half'!D4</f>
        <v>4.1042382000000002E-2</v>
      </c>
      <c r="D4">
        <f t="shared" si="0"/>
        <v>3.8457617999999999E-2</v>
      </c>
      <c r="F4">
        <v>4.5929999999999999E-2</v>
      </c>
      <c r="G4">
        <f>'E half'!I4</f>
        <v>6.9117382000000005E-2</v>
      </c>
      <c r="H4">
        <f t="shared" si="1"/>
        <v>-2.3187382000000006E-2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0</v>
      </c>
      <c r="C29">
        <f>'E half'!D2</f>
        <v>2.5247381999999999E-2</v>
      </c>
      <c r="D29">
        <f t="shared" ref="D28:D31" si="2">B29-C29</f>
        <v>-2.5247381999999999E-2</v>
      </c>
      <c r="F29">
        <f>'E half'!G2</f>
        <v>0</v>
      </c>
      <c r="G29">
        <f>'E half'!I2</f>
        <v>2.5247381999999999E-2</v>
      </c>
      <c r="H29">
        <f t="shared" ref="H28:H31" si="3">F29-G29</f>
        <v>-2.5247381999999999E-2</v>
      </c>
    </row>
    <row r="30" spans="1:8">
      <c r="A30" s="1">
        <v>2.5000000000000001E-2</v>
      </c>
      <c r="B30">
        <f>'E half'!B3</f>
        <v>4.6690000000000002E-2</v>
      </c>
      <c r="C30">
        <f>'E half'!D3</f>
        <v>4.8592382000000003E-2</v>
      </c>
      <c r="D30">
        <f t="shared" si="2"/>
        <v>-1.9023820000000011E-3</v>
      </c>
      <c r="F30">
        <f>'E half'!G3</f>
        <v>0</v>
      </c>
      <c r="G30">
        <f>'E half'!I3</f>
        <v>2.5247381999999999E-2</v>
      </c>
      <c r="H30">
        <f t="shared" si="3"/>
        <v>-2.5247381999999999E-2</v>
      </c>
    </row>
    <row r="31" spans="1:8">
      <c r="A31" s="1">
        <v>0.05</v>
      </c>
      <c r="B31">
        <f>'E half'!B4</f>
        <v>3.159E-2</v>
      </c>
      <c r="C31">
        <f>'E half'!D4</f>
        <v>4.1042382000000002E-2</v>
      </c>
      <c r="D31">
        <f t="shared" si="2"/>
        <v>-9.4523820000000022E-3</v>
      </c>
      <c r="F31">
        <f>'E half'!G4</f>
        <v>8.7739999999999999E-2</v>
      </c>
      <c r="G31">
        <f>'E half'!I4</f>
        <v>6.9117382000000005E-2</v>
      </c>
      <c r="H31">
        <f t="shared" si="3"/>
        <v>1.8622617999999994E-2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P9" sqref="P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0</v>
      </c>
      <c r="K8">
        <f>'E half'!G2</f>
        <v>0</v>
      </c>
      <c r="L8">
        <f t="shared" ref="L8:L10" si="0">J8-K8</f>
        <v>0</v>
      </c>
      <c r="M8">
        <f>L8*E24</f>
        <v>0</v>
      </c>
      <c r="N8">
        <f>G16*EXP(M8)</f>
        <v>0.86969417127512338</v>
      </c>
      <c r="P8" t="e">
        <f>'PSI graph'!Q8</f>
        <v>#DIV/0!</v>
      </c>
    </row>
    <row r="9" spans="1:17">
      <c r="I9" s="1">
        <v>2.5000000000000001E-2</v>
      </c>
      <c r="J9">
        <f>'E half'!B3</f>
        <v>4.6690000000000002E-2</v>
      </c>
      <c r="K9">
        <f>'E half'!G3</f>
        <v>0</v>
      </c>
      <c r="L9">
        <f t="shared" si="0"/>
        <v>4.6690000000000002E-2</v>
      </c>
      <c r="M9">
        <f>L9*E24</f>
        <v>-0.46232516958935171</v>
      </c>
      <c r="N9">
        <f>G16*EXP(M9)</f>
        <v>0.54774861666653529</v>
      </c>
      <c r="P9">
        <f>'PSI graph'!Q9</f>
        <v>970123963.73244607</v>
      </c>
    </row>
    <row r="10" spans="1:17">
      <c r="I10" s="1">
        <v>0.05</v>
      </c>
      <c r="J10">
        <f>'E half'!B4</f>
        <v>3.159E-2</v>
      </c>
      <c r="K10">
        <f>'E half'!G4</f>
        <v>8.7739999999999999E-2</v>
      </c>
      <c r="L10">
        <f t="shared" si="0"/>
        <v>-5.6149999999999999E-2</v>
      </c>
      <c r="M10">
        <f>L10*E24</f>
        <v>0.55599824957040256</v>
      </c>
      <c r="N10">
        <f>G16*EXP(M10)</f>
        <v>1.5164689803404314</v>
      </c>
      <c r="P10">
        <f>'PSI graph'!Q10</f>
        <v>617299351.6197561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I1" zoomScale="114" workbookViewId="0">
      <selection activeCell="S17" sqref="S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9" t="s">
        <v>65</v>
      </c>
      <c r="P4" s="9"/>
      <c r="Q4" s="9"/>
      <c r="R4" s="9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/>
      <c r="M8" s="7"/>
      <c r="O8" s="7">
        <f>K8*L8*303117.6102</f>
        <v>0</v>
      </c>
      <c r="P8">
        <f t="shared" ref="P7:P27" si="0">O8/2436.002</f>
        <v>0</v>
      </c>
      <c r="Q8" t="e">
        <f>P8^-0.5</f>
        <v>#DIV/0!</v>
      </c>
      <c r="S8" s="7" t="e">
        <f>PSI!N8/Q8</f>
        <v>#DIV/0!</v>
      </c>
      <c r="T8" s="7" t="e">
        <f>AVERAGE(S6:S10)</f>
        <v>#DIV/0!</v>
      </c>
      <c r="V8" s="7"/>
    </row>
    <row r="9" spans="1:22">
      <c r="A9" s="1" t="s">
        <v>73</v>
      </c>
      <c r="B9" s="1"/>
      <c r="K9" s="1">
        <v>2.5000000000000001E-2</v>
      </c>
      <c r="L9" s="7">
        <v>3.4156392735622401E-19</v>
      </c>
      <c r="M9" s="7"/>
      <c r="O9">
        <f t="shared" ref="O7:O26" si="1">K9*L9*303117.6102</f>
        <v>2.5883510347686257E-15</v>
      </c>
      <c r="P9">
        <f t="shared" si="0"/>
        <v>1.0625406033199585E-18</v>
      </c>
      <c r="Q9">
        <f t="shared" ref="Q7:Q27" si="2">P9^-0.5</f>
        <v>970123963.73244607</v>
      </c>
      <c r="S9" s="7">
        <f>PSI!N9/Q9</f>
        <v>5.6461713878207099E-10</v>
      </c>
    </row>
    <row r="10" spans="1:22">
      <c r="A10" s="1"/>
      <c r="B10" s="1"/>
      <c r="K10" s="1">
        <v>0.05</v>
      </c>
      <c r="L10" s="7">
        <v>4.2179830122372298E-19</v>
      </c>
      <c r="M10" s="7"/>
      <c r="O10">
        <f t="shared" si="1"/>
        <v>6.3927246526677322E-15</v>
      </c>
      <c r="P10">
        <f t="shared" si="0"/>
        <v>2.6242690493142995E-18</v>
      </c>
      <c r="Q10">
        <f t="shared" si="2"/>
        <v>617299351.6197561</v>
      </c>
      <c r="S10" s="7">
        <f>PSI!N10/Q10</f>
        <v>2.4566184564446871E-9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/>
      <c r="M15" s="1"/>
      <c r="O15" s="7">
        <f>K15*L15*303117.6102</f>
        <v>0</v>
      </c>
      <c r="P15">
        <f t="shared" si="0"/>
        <v>0</v>
      </c>
      <c r="Q15" t="e">
        <f t="shared" si="2"/>
        <v>#DIV/0!</v>
      </c>
      <c r="S15" s="7" t="e">
        <f>PSI!N8/Q15</f>
        <v>#DIV/0!</v>
      </c>
      <c r="T15" s="7" t="e">
        <f>AVERAGE(S13:S17)</f>
        <v>#DIV/0!</v>
      </c>
      <c r="V15" s="7"/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/>
      <c r="O16" s="7">
        <f>K16*L16*303117.6102</f>
        <v>0</v>
      </c>
      <c r="P16">
        <f t="shared" si="0"/>
        <v>0</v>
      </c>
      <c r="Q16" t="e">
        <f t="shared" si="2"/>
        <v>#DIV/0!</v>
      </c>
      <c r="S16" s="7" t="e">
        <f>PSI!N9/Q16</f>
        <v>#DIV/0!</v>
      </c>
    </row>
    <row r="17" spans="4:19">
      <c r="D17" s="1" t="s">
        <v>81</v>
      </c>
      <c r="E17" s="1"/>
      <c r="F17" s="1"/>
      <c r="G17" s="1"/>
      <c r="H17" s="1"/>
      <c r="J17" s="1"/>
      <c r="K17" s="1">
        <v>0.05</v>
      </c>
      <c r="L17" s="7">
        <v>8.9049389329867708E-19</v>
      </c>
      <c r="O17" s="7">
        <f>K17*L17*303117.6102</f>
        <v>1.3496219041719441E-14</v>
      </c>
      <c r="P17">
        <f t="shared" si="0"/>
        <v>5.5403152549626157E-18</v>
      </c>
      <c r="Q17">
        <f t="shared" si="2"/>
        <v>424847200.8206557</v>
      </c>
      <c r="S17" s="7">
        <f>PSI!N10/Q17</f>
        <v>3.5694456204751861E-9</v>
      </c>
    </row>
    <row r="18" spans="4:19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19">
      <c r="D19" s="1" t="s">
        <v>83</v>
      </c>
      <c r="E19" s="1"/>
      <c r="F19" s="1"/>
      <c r="G19" s="1"/>
      <c r="H19" s="1"/>
      <c r="J19" s="1"/>
      <c r="K19" s="1"/>
      <c r="L19" s="7"/>
    </row>
    <row r="20" spans="4:19">
      <c r="D20" s="1"/>
      <c r="E20" s="1"/>
      <c r="F20" s="1"/>
      <c r="G20" s="1"/>
      <c r="H20" s="1"/>
      <c r="I20" s="1"/>
      <c r="J20" s="1"/>
      <c r="K20" s="1"/>
      <c r="L20" s="7"/>
    </row>
    <row r="21" spans="4:19">
      <c r="K21" s="1"/>
      <c r="L21" s="7"/>
    </row>
    <row r="22" spans="4:19">
      <c r="K22" s="1"/>
      <c r="L22" s="7"/>
    </row>
    <row r="23" spans="4:19">
      <c r="K23" s="1"/>
      <c r="L23" s="7"/>
    </row>
    <row r="24" spans="4:19">
      <c r="K24" s="1"/>
      <c r="L24" s="7"/>
    </row>
    <row r="25" spans="4:19">
      <c r="K25" s="1"/>
      <c r="L25" s="7"/>
    </row>
    <row r="26" spans="4:19">
      <c r="K26" s="1"/>
      <c r="L26" s="7"/>
    </row>
    <row r="27" spans="4:19">
      <c r="K27" s="1"/>
    </row>
    <row r="28" spans="4:19">
      <c r="L28" s="7"/>
    </row>
    <row r="33" spans="12:17">
      <c r="L33" s="7"/>
      <c r="O33" s="7"/>
      <c r="P33" s="7"/>
      <c r="Q33" s="7"/>
    </row>
    <row r="34" spans="12:17">
      <c r="N34" s="10"/>
      <c r="O34" s="11"/>
      <c r="P34" s="11"/>
    </row>
    <row r="36" spans="12:17">
      <c r="N36" s="10"/>
      <c r="O36" s="11"/>
      <c r="P36" s="11"/>
    </row>
    <row r="38" spans="12:17">
      <c r="N38" s="10"/>
      <c r="O38" s="11"/>
      <c r="P38" s="11"/>
    </row>
    <row r="40" spans="12:17">
      <c r="N40" s="10"/>
      <c r="O40" s="11"/>
      <c r="P40" s="11"/>
    </row>
    <row r="44" spans="12:17">
      <c r="O44" s="7"/>
      <c r="P44" s="7"/>
      <c r="Q44" s="7"/>
    </row>
    <row r="45" spans="12:17">
      <c r="N45" s="10"/>
      <c r="O45" s="11"/>
      <c r="P45" s="11"/>
      <c r="Q45" s="11"/>
    </row>
    <row r="47" spans="12:17">
      <c r="N47" s="10"/>
      <c r="O47" s="11"/>
      <c r="P47" s="11"/>
      <c r="Q47" s="11"/>
    </row>
    <row r="49" spans="12:17">
      <c r="N49" s="10"/>
      <c r="O49" s="11"/>
      <c r="P49" s="11"/>
      <c r="Q49" s="11"/>
    </row>
    <row r="51" spans="12:17">
      <c r="N51" s="10"/>
      <c r="O51" s="11"/>
      <c r="P51" s="11"/>
      <c r="Q51" s="11"/>
    </row>
    <row r="53" spans="12:17">
      <c r="L53" t="s">
        <v>84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0</v>
      </c>
    </row>
    <row r="55" spans="12:17">
      <c r="N55" s="10">
        <f>N54*O54*P54*Q54</f>
        <v>0</v>
      </c>
      <c r="O55" s="11"/>
      <c r="P55" s="11"/>
      <c r="Q55" s="11"/>
    </row>
    <row r="57" spans="12:17">
      <c r="N57" s="11" t="e">
        <f>N55/M29</f>
        <v>#DIV/0!</v>
      </c>
      <c r="O57" s="11"/>
      <c r="P57" s="11"/>
      <c r="Q57" s="11"/>
    </row>
    <row r="59" spans="12:17">
      <c r="N59" s="10" t="e">
        <f>L54/N57</f>
        <v>#DIV/0!</v>
      </c>
      <c r="O59" s="11"/>
      <c r="P59" s="11"/>
      <c r="Q59" s="11"/>
    </row>
    <row r="61" spans="12:17">
      <c r="N61" s="10" t="e">
        <f>N59/Q8</f>
        <v>#DIV/0!</v>
      </c>
      <c r="O61" s="11"/>
      <c r="P61" s="11"/>
      <c r="Q61" s="11"/>
    </row>
    <row r="64" spans="12:17">
      <c r="L64" t="s">
        <v>86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0">
        <f>N65*O65*P65*Q65</f>
        <v>0</v>
      </c>
      <c r="O66" s="11"/>
      <c r="P66" s="11"/>
      <c r="Q66" s="11"/>
    </row>
    <row r="68" spans="12:17">
      <c r="N68" s="10" t="e">
        <f>N66/M29</f>
        <v>#DIV/0!</v>
      </c>
      <c r="O68" s="11"/>
      <c r="P68" s="11"/>
      <c r="Q68" s="11"/>
    </row>
    <row r="70" spans="12:17">
      <c r="N70" s="10" t="e">
        <f>L65/N68</f>
        <v>#DIV/0!</v>
      </c>
      <c r="O70" s="11"/>
      <c r="P70" s="11"/>
      <c r="Q70" s="11"/>
    </row>
    <row r="72" spans="12:17">
      <c r="N72" s="10" t="e">
        <f>N70/Q7</f>
        <v>#DIV/0!</v>
      </c>
      <c r="O72" s="11"/>
      <c r="P72" s="11"/>
      <c r="Q72" s="11"/>
    </row>
    <row r="74" spans="12:17">
      <c r="L74" t="s">
        <v>87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0">
        <f>N75*O75*P75*Q75</f>
        <v>0</v>
      </c>
      <c r="O77" s="11"/>
      <c r="P77" s="11"/>
      <c r="Q77" s="11"/>
    </row>
    <row r="79" spans="12:17">
      <c r="N79" s="10" t="e">
        <f>N77/M29</f>
        <v>#DIV/0!</v>
      </c>
      <c r="O79" s="11"/>
      <c r="P79" s="11"/>
      <c r="Q79" s="11"/>
    </row>
    <row r="81" spans="14:17">
      <c r="N81" s="10" t="e">
        <f>L75/N79</f>
        <v>#DIV/0!</v>
      </c>
      <c r="O81" s="11"/>
      <c r="P81" s="11"/>
      <c r="Q81" s="11"/>
    </row>
    <row r="83" spans="14:17">
      <c r="N83" s="10" t="e">
        <f>N81/Q6</f>
        <v>#DIV/0!</v>
      </c>
      <c r="O83" s="11"/>
      <c r="P83" s="11"/>
      <c r="Q83" s="11"/>
    </row>
  </sheetData>
  <mergeCells count="21">
    <mergeCell ref="N83:Q83"/>
    <mergeCell ref="N70:Q70"/>
    <mergeCell ref="N72:Q72"/>
    <mergeCell ref="N77:Q77"/>
    <mergeCell ref="N79:Q79"/>
    <mergeCell ref="N81:Q81"/>
    <mergeCell ref="N57:Q57"/>
    <mergeCell ref="N59:Q59"/>
    <mergeCell ref="N61:Q61"/>
    <mergeCell ref="N66:Q66"/>
    <mergeCell ref="N68:Q68"/>
    <mergeCell ref="N45:Q45"/>
    <mergeCell ref="N47:Q47"/>
    <mergeCell ref="N49:Q49"/>
    <mergeCell ref="N51:Q51"/>
    <mergeCell ref="N55:Q55"/>
    <mergeCell ref="O4:R4"/>
    <mergeCell ref="N34:P34"/>
    <mergeCell ref="N36:P36"/>
    <mergeCell ref="N38:P38"/>
    <mergeCell ref="N40:P40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88</v>
      </c>
      <c r="D4" t="s">
        <v>89</v>
      </c>
      <c r="E4" t="s">
        <v>90</v>
      </c>
      <c r="F4" t="s">
        <v>91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88</v>
      </c>
      <c r="E5" t="s">
        <v>89</v>
      </c>
      <c r="F5" t="s">
        <v>90</v>
      </c>
      <c r="G5" t="s">
        <v>91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93</v>
      </c>
      <c r="G14" s="1"/>
      <c r="H14" s="1" t="s">
        <v>94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95</v>
      </c>
      <c r="G17" s="1"/>
      <c r="H17" s="1" t="s">
        <v>96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97</v>
      </c>
      <c r="G20" s="1"/>
      <c r="H20" s="1" t="s">
        <v>98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99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2023-09-17T13:34:52Z</dcterms:modified>
  <cp:category/>
  <cp:contentStatus/>
</cp:coreProperties>
</file>