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uniofnottm-my.sharepoint.com/personal/john_woodliffe_nottingham_ac_uk/Documents/Documents/Project/Experiments/Flow/ICP/"/>
    </mc:Choice>
  </mc:AlternateContent>
  <xr:revisionPtr revIDLastSave="277" documentId="11_A416E132E939F8EADC124AF44092E5E49474973D" xr6:coauthVersionLast="47" xr6:coauthVersionMax="47" xr10:uidLastSave="{1AA9082A-BE48-4582-8EFC-2BF82DEC87CF}"/>
  <bookViews>
    <workbookView minimized="1" xWindow="-7320" yWindow="2835" windowWidth="15360" windowHeight="10920" firstSheet="3" activeTab="3" xr2:uid="{00000000-000D-0000-FFFF-FFFF00000000}"/>
  </bookViews>
  <sheets>
    <sheet name="Prep" sheetId="3" r:id="rId1"/>
    <sheet name="Data new" sheetId="5" r:id="rId2"/>
    <sheet name="Summary new" sheetId="6" r:id="rId3"/>
    <sheet name="Calcs new" sheetId="7" r:id="rId4"/>
    <sheet name="Data old" sheetId="1" r:id="rId5"/>
    <sheet name="Summary old" sheetId="2" r:id="rId6"/>
    <sheet name="Calcs old" sheetId="4" r:id="rId7"/>
  </sheets>
  <calcPr calcId="191028"/>
  <pivotCaches>
    <pivotCache cacheId="7117" r:id="rId8"/>
    <pivotCache cacheId="711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7" l="1"/>
  <c r="G9" i="7"/>
  <c r="E9" i="7"/>
  <c r="P9" i="7" s="1"/>
  <c r="G8" i="7"/>
  <c r="E8" i="7"/>
  <c r="N8" i="7" s="1"/>
  <c r="O8" i="7" s="1"/>
  <c r="K7" i="7"/>
  <c r="G7" i="7"/>
  <c r="F7" i="7"/>
  <c r="K6" i="7"/>
  <c r="G6" i="7"/>
  <c r="F6" i="7"/>
  <c r="I6" i="7" s="1"/>
  <c r="J6" i="7" s="1"/>
  <c r="L6" i="7" s="1"/>
  <c r="K5" i="7"/>
  <c r="G5" i="7"/>
  <c r="F5" i="7"/>
  <c r="K4" i="7"/>
  <c r="G4" i="7"/>
  <c r="F4" i="7"/>
  <c r="I4" i="7" s="1"/>
  <c r="J4" i="7" s="1"/>
  <c r="L4" i="7" s="1"/>
  <c r="K3" i="7"/>
  <c r="G3" i="7"/>
  <c r="F3" i="7"/>
  <c r="G2" i="7"/>
  <c r="F2" i="7"/>
  <c r="I7" i="7" l="1"/>
  <c r="J7" i="7" s="1"/>
  <c r="L7" i="7" s="1"/>
  <c r="I2" i="7"/>
  <c r="J2" i="7" s="1"/>
  <c r="I5" i="7"/>
  <c r="J5" i="7" s="1"/>
  <c r="L5" i="7" s="1"/>
  <c r="I3" i="7"/>
  <c r="J3" i="7" s="1"/>
  <c r="L3" i="7" s="1"/>
  <c r="N9" i="7"/>
  <c r="O9" i="7" s="1"/>
  <c r="P8" i="7"/>
  <c r="B20" i="4" l="1"/>
  <c r="K7" i="4"/>
  <c r="K6" i="4"/>
  <c r="K5" i="4"/>
  <c r="K4" i="4"/>
  <c r="K3" i="4"/>
  <c r="G5" i="4" l="1"/>
  <c r="G7" i="4"/>
  <c r="G2" i="4"/>
  <c r="G4" i="4"/>
  <c r="G6" i="4"/>
  <c r="G8" i="4"/>
  <c r="G9" i="4"/>
  <c r="G3" i="4"/>
  <c r="F5" i="4"/>
  <c r="I5" i="4" s="1"/>
  <c r="J5" i="4" s="1"/>
  <c r="L5" i="4" s="1"/>
  <c r="F7" i="4"/>
  <c r="I7" i="4" s="1"/>
  <c r="J7" i="4" s="1"/>
  <c r="L7" i="4" s="1"/>
  <c r="F2" i="4"/>
  <c r="I2" i="4" s="1"/>
  <c r="J2" i="4" s="1"/>
  <c r="F4" i="4"/>
  <c r="I4" i="4" s="1"/>
  <c r="J4" i="4" s="1"/>
  <c r="L4" i="4" s="1"/>
  <c r="F6" i="4"/>
  <c r="I6" i="4" s="1"/>
  <c r="J6" i="4" s="1"/>
  <c r="L6" i="4" s="1"/>
  <c r="F3" i="4"/>
  <c r="E8" i="4"/>
  <c r="E9" i="4"/>
  <c r="B20" i="3"/>
  <c r="B15" i="3"/>
  <c r="B9" i="3"/>
  <c r="B5" i="3"/>
  <c r="B10" i="3" s="1"/>
  <c r="B23" i="3" l="1"/>
  <c r="P9" i="4"/>
  <c r="N9" i="4"/>
  <c r="O9" i="4" s="1"/>
  <c r="P8" i="4"/>
  <c r="N8" i="4"/>
  <c r="O8" i="4" s="1"/>
  <c r="I3" i="4"/>
  <c r="J3" i="4" s="1"/>
  <c r="L3" i="4" s="1"/>
  <c r="B21" i="3"/>
  <c r="B22" i="3"/>
</calcChain>
</file>

<file path=xl/sharedStrings.xml><?xml version="1.0" encoding="utf-8"?>
<sst xmlns="http://schemas.openxmlformats.org/spreadsheetml/2006/main" count="2484" uniqueCount="145">
  <si>
    <t>UTSA-16(Zn) formula</t>
  </si>
  <si>
    <t xml:space="preserve">KZn3(C6H4O7)(C6H5O7)·xH2O </t>
  </si>
  <si>
    <t>UTSA-16(Zn) Mr (no H2O)</t>
  </si>
  <si>
    <t>Zn Mr</t>
  </si>
  <si>
    <t>Zn in UTSA-16(Zn) (%)</t>
  </si>
  <si>
    <t>Mg Mr</t>
  </si>
  <si>
    <t>min Mg mole fraction of metal</t>
  </si>
  <si>
    <t>min Mg mass fraction of metal</t>
  </si>
  <si>
    <t>min Mg in UTSA-16 (%)</t>
  </si>
  <si>
    <t>Fe3O4 Mr</t>
  </si>
  <si>
    <t>Fe Mr</t>
  </si>
  <si>
    <t>min est. MNP content (%)</t>
  </si>
  <si>
    <t>min est. Fe content (%)</t>
  </si>
  <si>
    <t>Sample size for ICP (g)</t>
  </si>
  <si>
    <t>Volume acid (mL)</t>
  </si>
  <si>
    <t>Powder conc. (%)</t>
  </si>
  <si>
    <t>Zn conc. (%)</t>
  </si>
  <si>
    <t>min Mg conc. (%)</t>
  </si>
  <si>
    <t>min est. Fe conc. (%)</t>
  </si>
  <si>
    <t>Label</t>
  </si>
  <si>
    <t>Type</t>
  </si>
  <si>
    <t>Date Time</t>
  </si>
  <si>
    <t>Element</t>
  </si>
  <si>
    <t>Element Label</t>
  </si>
  <si>
    <t>Flags</t>
  </si>
  <si>
    <t>Unadjusted Data</t>
  </si>
  <si>
    <t>Concentration</t>
  </si>
  <si>
    <t>Unit</t>
  </si>
  <si>
    <t>Intensity</t>
  </si>
  <si>
    <t>Concentration SD</t>
  </si>
  <si>
    <t>Concentration % RSD</t>
  </si>
  <si>
    <t>Intensity SD</t>
  </si>
  <si>
    <t>Intensity % RSD</t>
  </si>
  <si>
    <t>%RSE</t>
  </si>
  <si>
    <t>Weight</t>
  </si>
  <si>
    <t>Volume</t>
  </si>
  <si>
    <t>Dilution</t>
  </si>
  <si>
    <t>Intensity Replicate 1</t>
  </si>
  <si>
    <t>Intensity Replicate 2</t>
  </si>
  <si>
    <t>Intensity Replicate 3</t>
  </si>
  <si>
    <t>LWMay23b a</t>
  </si>
  <si>
    <t>BLK</t>
  </si>
  <si>
    <t>25/05/2023 15:08:16</t>
  </si>
  <si>
    <t>Fe 234.350</t>
  </si>
  <si>
    <t>Fe</t>
  </si>
  <si>
    <t>!</t>
  </si>
  <si>
    <t>ppm</t>
  </si>
  <si>
    <t>-</t>
  </si>
  <si>
    <t>LWMay23b b</t>
  </si>
  <si>
    <t>STD</t>
  </si>
  <si>
    <t>25/05/2023 15:09:55</t>
  </si>
  <si>
    <t>LWMay23b c</t>
  </si>
  <si>
    <t>25/05/2023 15:11:06</t>
  </si>
  <si>
    <t>LWMay23b d</t>
  </si>
  <si>
    <t>25/05/2023 15:12:18</t>
  </si>
  <si>
    <t>LWMay23b e</t>
  </si>
  <si>
    <t>25/05/2023 15:13:29</t>
  </si>
  <si>
    <t>LWMay23b f</t>
  </si>
  <si>
    <t>25/05/2023 15:14:40</t>
  </si>
  <si>
    <t>LWMay23b g</t>
  </si>
  <si>
    <t>25/05/2023 15:16:24</t>
  </si>
  <si>
    <t>LWMay23b h</t>
  </si>
  <si>
    <t>25/05/2023 15:18:03</t>
  </si>
  <si>
    <t>LWMay23b i</t>
  </si>
  <si>
    <t>25/05/2023 15:19:02</t>
  </si>
  <si>
    <t>LWMay23b j</t>
  </si>
  <si>
    <t>25/05/2023 15:20:00</t>
  </si>
  <si>
    <t>LWMay23b k</t>
  </si>
  <si>
    <t>25/05/2023 15:21:04</t>
  </si>
  <si>
    <t>mq</t>
  </si>
  <si>
    <t>Sample</t>
  </si>
  <si>
    <t>25/05/2023 15:22:29</t>
  </si>
  <si>
    <t>!u</t>
  </si>
  <si>
    <t>5% NITRIC ACID</t>
  </si>
  <si>
    <t>25/05/2023 15:23:31</t>
  </si>
  <si>
    <t>10% HYDROCHLORIC ACID</t>
  </si>
  <si>
    <t>25/05/2023 15:24:40</t>
  </si>
  <si>
    <t>u</t>
  </si>
  <si>
    <t>38B</t>
  </si>
  <si>
    <t>25/05/2023 15:26:49</t>
  </si>
  <si>
    <t>38C</t>
  </si>
  <si>
    <t>25/05/2023 15:29:06</t>
  </si>
  <si>
    <t>38D</t>
  </si>
  <si>
    <t>25/05/2023 15:34:13</t>
  </si>
  <si>
    <t>39B</t>
  </si>
  <si>
    <t>25/05/2023 15:31:56</t>
  </si>
  <si>
    <t>39C</t>
  </si>
  <si>
    <t>25/05/2023 15:36:00</t>
  </si>
  <si>
    <t>39D</t>
  </si>
  <si>
    <t>25/05/2023 15:37:04</t>
  </si>
  <si>
    <t>40A</t>
  </si>
  <si>
    <t>25/05/2023 15:38:22</t>
  </si>
  <si>
    <t/>
  </si>
  <si>
    <t>40B</t>
  </si>
  <si>
    <t>25/05/2023 15:39:27</t>
  </si>
  <si>
    <t>MQ</t>
  </si>
  <si>
    <t>25/05/2023 15:41:04</t>
  </si>
  <si>
    <t>STD CHECK</t>
  </si>
  <si>
    <t>25/05/2023 15:42:22</t>
  </si>
  <si>
    <t>Fe 238.204</t>
  </si>
  <si>
    <t>o</t>
  </si>
  <si>
    <t>Fe 259.940</t>
  </si>
  <si>
    <t>Fe 261.187</t>
  </si>
  <si>
    <t>Mg 279.078</t>
  </si>
  <si>
    <t>Mg</t>
  </si>
  <si>
    <t>Mg 280.270</t>
  </si>
  <si>
    <t>mg/L in analysed solution</t>
  </si>
  <si>
    <t>ug/g in solid</t>
  </si>
  <si>
    <t>Values</t>
  </si>
  <si>
    <t>Sum of Unadjusted Data</t>
  </si>
  <si>
    <t>Sum of Concentration</t>
  </si>
  <si>
    <t>(blank)</t>
  </si>
  <si>
    <t>Sample (FU)</t>
  </si>
  <si>
    <t>Fe (ug/g)</t>
  </si>
  <si>
    <t>Mg (ug/g)</t>
  </si>
  <si>
    <t>Zn (ug/g)</t>
  </si>
  <si>
    <t>Fe (wt%)</t>
  </si>
  <si>
    <t>Mg (wt%)</t>
  </si>
  <si>
    <t>Zn (wt%)</t>
  </si>
  <si>
    <t>Mg wt fraction (Mg+Zn)</t>
  </si>
  <si>
    <t>Mg M fraction (Mg+Zn)</t>
  </si>
  <si>
    <t>Exp. Mg M fraction (Mg+Zn)</t>
  </si>
  <si>
    <t>Mg M fraction act./exp. (%)</t>
  </si>
  <si>
    <t>Fe wt ratio (Fe/Zn)</t>
  </si>
  <si>
    <t>Fe3O4 wt ratio (Fe3O4/Zn)</t>
  </si>
  <si>
    <t>Fe3O4 (wt%)</t>
  </si>
  <si>
    <t>Fe3O4 (wt%) expected (VSM)</t>
  </si>
  <si>
    <t>Much reduced then expected!</t>
  </si>
  <si>
    <t>Difference due to varying moisture uptake?</t>
  </si>
  <si>
    <t>Mr Mg</t>
  </si>
  <si>
    <t>Mr Zn</t>
  </si>
  <si>
    <t>Mr Fe</t>
  </si>
  <si>
    <t>Mr Fe3O4</t>
  </si>
  <si>
    <t>Fe in Fe3O4</t>
  </si>
  <si>
    <t>LWMay23a a</t>
  </si>
  <si>
    <t>Mg 279.800</t>
  </si>
  <si>
    <t>Zn 207.908</t>
  </si>
  <si>
    <t>Zn</t>
  </si>
  <si>
    <t>Zn 210.442</t>
  </si>
  <si>
    <t>LWMay23a b</t>
  </si>
  <si>
    <t>LWMay23a c</t>
  </si>
  <si>
    <t>LWMay23a d</t>
  </si>
  <si>
    <t>LWMay23a e</t>
  </si>
  <si>
    <t>LWMay23a f</t>
  </si>
  <si>
    <t>&gt;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</si>
</sst>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22" fontId="0" fillId="0" borderId="0" xfId="0" applyNumberFormat="1"/>
    <xf numFmtId="0" fontId="0" fillId="0" borderId="0" xfId="0" pivotButton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pivotButton="1" applyBorder="1"/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/>
    </xf>
    <xf numFmtId="2" fontId="0" fillId="0" borderId="4" xfId="0" applyNumberFormat="1" applyBorder="1"/>
    <xf numFmtId="2" fontId="0" fillId="0" borderId="0" xfId="0" applyNumberFormat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4" xfId="0" pivotButton="1" applyBorder="1"/>
    <xf numFmtId="0" fontId="0" fillId="0" borderId="5" xfId="0" pivotButton="1" applyBorder="1"/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56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LWMay23b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057.688730555557" createdVersion="6" refreshedVersion="6" minRefreshableVersion="3" recordCount="117" xr:uid="{00000000-000A-0000-FFFF-FFFF09000000}">
  <cacheSource type="worksheet">
    <worksheetSource ref="A1:U1048576" sheet="Data old"/>
  </cacheSource>
  <cacheFields count="21">
    <cacheField name="Label" numFmtId="0">
      <sharedItems containsBlank="1" count="19">
        <s v="LWMay23a a"/>
        <s v="LWMay23a b"/>
        <s v="LWMay23a c"/>
        <s v="LWMay23a d"/>
        <s v="LWMay23a e"/>
        <s v="LWMay23a f"/>
        <s v="mq"/>
        <s v="5% NITRIC ACID"/>
        <s v="10% HYDROCHLORIC ACID"/>
        <s v="38B"/>
        <s v="38C"/>
        <s v="38D"/>
        <s v="39B"/>
        <s v="39C"/>
        <s v="39D"/>
        <s v="40A"/>
        <s v="40B"/>
        <s v="STD CHECK"/>
        <m/>
      </sharedItems>
    </cacheField>
    <cacheField name="Type" numFmtId="0">
      <sharedItems containsBlank="1" count="4">
        <s v="BLK"/>
        <s v="STD"/>
        <s v="Sample"/>
        <m/>
      </sharedItems>
    </cacheField>
    <cacheField name="Date Time" numFmtId="0">
      <sharedItems containsNonDate="0" containsDate="1" containsString="0" containsBlank="1" minDate="2023-10-05T11:51:33" maxDate="2023-10-05T12:23:20" count="20">
        <d v="2023-10-05T11:51:33"/>
        <d v="2023-10-05T11:53:43"/>
        <d v="2023-10-05T11:54:57"/>
        <d v="2023-10-05T11:56:05"/>
        <d v="2023-10-05T11:57:12"/>
        <d v="2023-10-05T11:58:17"/>
        <d v="2023-10-05T12:00:39"/>
        <d v="2023-10-05T12:01:41"/>
        <d v="2023-10-05T12:04:08"/>
        <d v="2023-10-05T12:09:22"/>
        <d v="2023-10-05T12:10:59"/>
        <d v="2023-10-05T12:12:39"/>
        <d v="2023-10-05T12:14:25"/>
        <d v="2023-10-05T12:15:51"/>
        <d v="2023-10-05T12:17:47"/>
        <d v="2023-10-05T12:19:25"/>
        <d v="2023-10-05T12:20:48"/>
        <d v="2023-10-05T12:22:12"/>
        <d v="2023-10-05T12:23:20"/>
        <m/>
      </sharedItems>
    </cacheField>
    <cacheField name="Element" numFmtId="0">
      <sharedItems containsBlank="1" count="7">
        <s v="Fe 234.350"/>
        <s v="Fe 261.187"/>
        <s v="Mg 279.078"/>
        <s v="Mg 279.800"/>
        <s v="Zn 207.908"/>
        <s v="Zn 210.442"/>
        <m/>
      </sharedItems>
    </cacheField>
    <cacheField name="Element Label" numFmtId="0">
      <sharedItems containsBlank="1"/>
    </cacheField>
    <cacheField name="Flags" numFmtId="0">
      <sharedItems containsBlank="1"/>
    </cacheField>
    <cacheField name="Unadjusted Data" numFmtId="0">
      <sharedItems containsString="0" containsBlank="1" containsNumber="1" minValue="-0.4" maxValue="4000"/>
    </cacheField>
    <cacheField name="Concentration" numFmtId="0">
      <sharedItems containsString="0" containsBlank="1" containsNumber="1" minValue="-2.96" maxValue="253041.46"/>
    </cacheField>
    <cacheField name="Unit" numFmtId="0">
      <sharedItems containsBlank="1"/>
    </cacheField>
    <cacheField name="Intensity" numFmtId="0">
      <sharedItems containsString="0" containsBlank="1" containsNumber="1" minValue="3.61" maxValue="1939041.2"/>
    </cacheField>
    <cacheField name="Concentration SD" numFmtId="0">
      <sharedItems containsBlank="1" containsMixedTypes="1" containsNumber="1" minValue="0" maxValue="1306.9100000000001"/>
    </cacheField>
    <cacheField name="Concentration % RSD" numFmtId="0">
      <sharedItems containsBlank="1" containsMixedTypes="1" containsNumber="1" minValue="7.0000000000000007E-2" maxValue="7294.5"/>
    </cacheField>
    <cacheField name="Intensity SD" numFmtId="0">
      <sharedItems containsString="0" containsBlank="1" containsNumber="1" minValue="0.76" maxValue="5658.01"/>
    </cacheField>
    <cacheField name="Intensity % RSD" numFmtId="0">
      <sharedItems containsBlank="1" containsMixedTypes="1" containsNumber="1" minValue="7.0000000000000007E-2" maxValue="74.75"/>
    </cacheField>
    <cacheField name="%RSE" numFmtId="0">
      <sharedItems containsString="0" containsBlank="1" containsNumber="1" minValue="1.57" maxValue="4.45"/>
    </cacheField>
    <cacheField name="Weight" numFmtId="0">
      <sharedItems containsBlank="1" containsMixedTypes="1" containsNumber="1" minValue="4.99E-2" maxValue="1"/>
    </cacheField>
    <cacheField name="Volume" numFmtId="0">
      <sharedItems containsBlank="1" containsMixedTypes="1" containsNumber="1" containsInteger="1" minValue="1" maxValue="5"/>
    </cacheField>
    <cacheField name="Dilution" numFmtId="0">
      <sharedItems containsBlank="1" containsMixedTypes="1" containsNumber="1" containsInteger="1" minValue="1" maxValue="1"/>
    </cacheField>
    <cacheField name="Intensity Replicate 1" numFmtId="0">
      <sharedItems containsString="0" containsBlank="1" containsNumber="1" minValue="7.24" maxValue="1938388.56"/>
    </cacheField>
    <cacheField name="Intensity Replicate 2" numFmtId="0">
      <sharedItems containsString="0" containsBlank="1" containsNumber="1" minValue="-1.56" maxValue="1936478.05"/>
    </cacheField>
    <cacheField name="Intensity Replicate 3" numFmtId="0">
      <sharedItems containsString="0" containsBlank="1" containsNumber="1" minValue="2.29" maxValue="1942256.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071.700517476849" createdVersion="6" refreshedVersion="6" minRefreshableVersion="3" recordCount="147" xr:uid="{25111479-C7D1-4B8E-B28D-D36593569B8E}">
  <cacheSource type="worksheet">
    <worksheetSource ref="A1:U1048576" sheet="Sheet1" r:id="rId2"/>
  </cacheSource>
  <cacheFields count="21">
    <cacheField name="Label" numFmtId="0">
      <sharedItems containsBlank="1" count="24">
        <s v="LWMay23b a"/>
        <s v="LWMay23b b"/>
        <s v="LWMay23b c"/>
        <s v="LWMay23b d"/>
        <s v="LWMay23b e"/>
        <s v="LWMay23b f"/>
        <s v="LWMay23b g"/>
        <s v="LWMay23b h"/>
        <s v="LWMay23b i"/>
        <s v="LWMay23b j"/>
        <s v="LWMay23b k"/>
        <s v="mq"/>
        <s v="5% NITRIC ACID"/>
        <s v="10% HYDROCHLORIC ACID"/>
        <s v="38B"/>
        <s v="38C"/>
        <s v="38D"/>
        <s v="39B"/>
        <s v="39C"/>
        <s v="39D"/>
        <s v="40A"/>
        <s v="40B"/>
        <s v="STD CHECK"/>
        <m/>
      </sharedItems>
    </cacheField>
    <cacheField name="Type" numFmtId="0">
      <sharedItems containsBlank="1" count="4">
        <s v="BLK"/>
        <s v="STD"/>
        <s v="Sample"/>
        <m/>
      </sharedItems>
    </cacheField>
    <cacheField name="Date Time" numFmtId="0">
      <sharedItems containsBlank="1" count="25">
        <s v="25/05/2023 15:08:16"/>
        <s v="25/05/2023 15:09:55"/>
        <s v="25/05/2023 15:11:06"/>
        <s v="25/05/2023 15:12:18"/>
        <s v="25/05/2023 15:13:29"/>
        <s v="25/05/2023 15:14:40"/>
        <s v="25/05/2023 15:16:24"/>
        <s v="25/05/2023 15:18:03"/>
        <s v="25/05/2023 15:19:02"/>
        <s v="25/05/2023 15:20:00"/>
        <s v="25/05/2023 15:21:04"/>
        <s v="25/05/2023 15:22:29"/>
        <s v="25/05/2023 15:23:31"/>
        <s v="25/05/2023 15:24:40"/>
        <s v="25/05/2023 15:26:49"/>
        <s v="25/05/2023 15:29:06"/>
        <s v="25/05/2023 15:34:13"/>
        <s v="25/05/2023 15:31:56"/>
        <s v="25/05/2023 15:36:00"/>
        <s v="25/05/2023 15:37:04"/>
        <s v="25/05/2023 15:38:22"/>
        <s v="25/05/2023 15:39:27"/>
        <s v="25/05/2023 15:41:04"/>
        <s v="25/05/2023 15:42:22"/>
        <m/>
      </sharedItems>
    </cacheField>
    <cacheField name="Element" numFmtId="0">
      <sharedItems containsBlank="1" count="7">
        <s v="Fe 234.350"/>
        <s v="Fe 238.204"/>
        <s v="Fe 259.940"/>
        <s v="Fe 261.187"/>
        <s v="Mg 279.078"/>
        <s v="Mg 280.270"/>
        <m/>
      </sharedItems>
    </cacheField>
    <cacheField name="Element Label" numFmtId="0">
      <sharedItems containsBlank="1"/>
    </cacheField>
    <cacheField name="Flags" numFmtId="0">
      <sharedItems containsBlank="1"/>
    </cacheField>
    <cacheField name="Unadjusted Data" numFmtId="0">
      <sharedItems containsString="0" containsBlank="1" containsNumber="1" minValue="-7.0000000000000007E-2" maxValue="1024.45"/>
    </cacheField>
    <cacheField name="Concentration" numFmtId="0">
      <sharedItems containsString="0" containsBlank="1" containsNumber="1" minValue="-0.86" maxValue="69354.960000000006"/>
    </cacheField>
    <cacheField name="Unit" numFmtId="0">
      <sharedItems containsBlank="1"/>
    </cacheField>
    <cacheField name="Intensity" numFmtId="0">
      <sharedItems containsString="0" containsBlank="1" containsNumber="1" minValue="5.6" maxValue="6054997.3899999997"/>
    </cacheField>
    <cacheField name="Concentration SD" numFmtId="0">
      <sharedItems containsBlank="1" containsMixedTypes="1" containsNumber="1" minValue="0" maxValue="334.17"/>
    </cacheField>
    <cacheField name="Concentration % RSD" numFmtId="0">
      <sharedItems containsBlank="1" containsMixedTypes="1" containsNumber="1" minValue="0.01" maxValue="404.18"/>
    </cacheField>
    <cacheField name="Intensity SD" numFmtId="0">
      <sharedItems containsString="0" containsBlank="1" containsNumber="1" minValue="0.54" maxValue="29257.42"/>
    </cacheField>
    <cacheField name="Intensity % RSD" numFmtId="0">
      <sharedItems containsString="0" containsBlank="1" containsNumber="1" minValue="0.06" maxValue="55.89"/>
    </cacheField>
    <cacheField name="%RSE" numFmtId="0">
      <sharedItems containsString="0" containsBlank="1" containsNumber="1" minValue="1.2" maxValue="4.1399999999999997"/>
    </cacheField>
    <cacheField name="Weight" numFmtId="0">
      <sharedItems containsBlank="1" containsMixedTypes="1" containsNumber="1" minValue="4.99E-2" maxValue="1"/>
    </cacheField>
    <cacheField name="Volume" numFmtId="0">
      <sharedItems containsBlank="1" containsMixedTypes="1" containsNumber="1" containsInteger="1" minValue="1" maxValue="5"/>
    </cacheField>
    <cacheField name="Dilution" numFmtId="0">
      <sharedItems containsBlank="1" containsMixedTypes="1" containsNumber="1" containsInteger="1" minValue="1" maxValue="1"/>
    </cacheField>
    <cacheField name="Intensity Replicate 1" numFmtId="0">
      <sharedItems containsString="0" containsBlank="1" containsNumber="1" minValue="5.67" maxValue="6059218.29"/>
    </cacheField>
    <cacheField name="Intensity Replicate 2" numFmtId="0">
      <sharedItems containsString="0" containsBlank="1" containsNumber="1" minValue="6.4" maxValue="6051981.2000000002"/>
    </cacheField>
    <cacheField name="Intensity Replicate 3" numFmtId="0">
      <sharedItems containsString="0" containsBlank="1" containsNumber="1" minValue="3.07" maxValue="6053792.69000000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7">
  <r>
    <x v="0"/>
    <x v="0"/>
    <x v="0"/>
    <x v="0"/>
    <s v="Fe"/>
    <s v="!"/>
    <n v="0"/>
    <n v="0"/>
    <s v="ppm"/>
    <n v="88.9"/>
    <s v="-"/>
    <s v="-"/>
    <n v="2.95"/>
    <n v="3.32"/>
    <n v="4.45"/>
    <s v="-"/>
    <s v="-"/>
    <s v="-"/>
    <n v="85.54"/>
    <n v="90.1"/>
    <n v="91.07"/>
  </r>
  <r>
    <x v="0"/>
    <x v="0"/>
    <x v="0"/>
    <x v="1"/>
    <s v="Fe"/>
    <s v="!"/>
    <n v="0"/>
    <n v="0"/>
    <s v="ppm"/>
    <n v="100.37"/>
    <s v="-"/>
    <s v="-"/>
    <n v="6.01"/>
    <n v="5.98"/>
    <n v="4.0199999999999996"/>
    <s v="-"/>
    <s v="-"/>
    <s v="-"/>
    <n v="103.56"/>
    <n v="104.12"/>
    <n v="93.45"/>
  </r>
  <r>
    <x v="0"/>
    <x v="0"/>
    <x v="0"/>
    <x v="2"/>
    <s v="Mg"/>
    <s v="!"/>
    <n v="0"/>
    <n v="0"/>
    <s v="ppm"/>
    <n v="30.07"/>
    <s v="-"/>
    <s v="-"/>
    <n v="10.51"/>
    <n v="34.97"/>
    <n v="1.57"/>
    <s v="-"/>
    <s v="-"/>
    <s v="-"/>
    <n v="42.19"/>
    <n v="23.49"/>
    <n v="24.52"/>
  </r>
  <r>
    <x v="0"/>
    <x v="0"/>
    <x v="0"/>
    <x v="3"/>
    <s v="Mg"/>
    <s v="!"/>
    <n v="0"/>
    <n v="0"/>
    <s v="ppm"/>
    <n v="20.13"/>
    <s v="-"/>
    <s v="-"/>
    <n v="3.83"/>
    <n v="19.02"/>
    <n v="1.76"/>
    <s v="-"/>
    <s v="-"/>
    <s v="-"/>
    <n v="21.66"/>
    <n v="22.95"/>
    <n v="15.77"/>
  </r>
  <r>
    <x v="0"/>
    <x v="0"/>
    <x v="0"/>
    <x v="4"/>
    <s v="Zn"/>
    <s v="!"/>
    <n v="0"/>
    <n v="0"/>
    <s v="ppm"/>
    <n v="5.19"/>
    <s v="-"/>
    <s v="-"/>
    <n v="3.88"/>
    <n v="74.75"/>
    <n v="2.0099999999999998"/>
    <s v="-"/>
    <s v="-"/>
    <s v="-"/>
    <n v="9.59"/>
    <n v="3.68"/>
    <n v="2.29"/>
  </r>
  <r>
    <x v="0"/>
    <x v="0"/>
    <x v="0"/>
    <x v="5"/>
    <s v="Zn"/>
    <s v="!"/>
    <n v="0"/>
    <n v="0"/>
    <s v="ppm"/>
    <n v="10.29"/>
    <s v="-"/>
    <s v="-"/>
    <n v="3.41"/>
    <n v="33.11"/>
    <n v="1.83"/>
    <s v="-"/>
    <s v="-"/>
    <s v="-"/>
    <n v="12.87"/>
    <n v="6.43"/>
    <n v="11.58"/>
  </r>
  <r>
    <x v="1"/>
    <x v="1"/>
    <x v="1"/>
    <x v="0"/>
    <s v="Fe"/>
    <s v="!"/>
    <n v="400"/>
    <n v="400"/>
    <s v="ppm"/>
    <n v="894929.61"/>
    <s v="-"/>
    <s v="-"/>
    <n v="3139.17"/>
    <n v="0.35"/>
    <n v="4.45"/>
    <s v="-"/>
    <s v="-"/>
    <s v="-"/>
    <n v="898475.81"/>
    <n v="893806.69"/>
    <n v="892506.33"/>
  </r>
  <r>
    <x v="1"/>
    <x v="1"/>
    <x v="1"/>
    <x v="1"/>
    <s v="Fe"/>
    <s v="!"/>
    <n v="400"/>
    <n v="400"/>
    <s v="ppm"/>
    <n v="1113369.3400000001"/>
    <s v="-"/>
    <s v="-"/>
    <n v="5558.29"/>
    <n v="0.5"/>
    <n v="4.0199999999999996"/>
    <s v="-"/>
    <s v="-"/>
    <s v="-"/>
    <n v="1117750.5900000001"/>
    <n v="1115240.5"/>
    <n v="1107116.93"/>
  </r>
  <r>
    <x v="1"/>
    <x v="1"/>
    <x v="1"/>
    <x v="2"/>
    <s v="Mg"/>
    <s v="!"/>
    <n v="200"/>
    <n v="200"/>
    <s v="ppm"/>
    <n v="96094.28"/>
    <s v="-"/>
    <s v="-"/>
    <n v="397.86"/>
    <n v="0.41"/>
    <n v="1.57"/>
    <s v="-"/>
    <s v="-"/>
    <s v="-"/>
    <n v="96546.64"/>
    <n v="95937.55"/>
    <n v="95798.65"/>
  </r>
  <r>
    <x v="1"/>
    <x v="1"/>
    <x v="1"/>
    <x v="3"/>
    <s v="Mg"/>
    <s v="!"/>
    <n v="200"/>
    <n v="200"/>
    <s v="ppm"/>
    <n v="103144.03"/>
    <s v="-"/>
    <s v="-"/>
    <n v="209.32"/>
    <n v="0.2"/>
    <n v="1.76"/>
    <s v="-"/>
    <s v="-"/>
    <s v="-"/>
    <n v="103385.64"/>
    <n v="103017.54"/>
    <n v="103028.92"/>
  </r>
  <r>
    <x v="1"/>
    <x v="1"/>
    <x v="1"/>
    <x v="4"/>
    <s v="Zn"/>
    <s v="!"/>
    <n v="4000"/>
    <n v="4000"/>
    <s v="ppm"/>
    <n v="51038.98"/>
    <s v="-"/>
    <s v="-"/>
    <n v="160.16"/>
    <n v="0.31"/>
    <n v="2.0099999999999998"/>
    <s v="-"/>
    <s v="-"/>
    <s v="-"/>
    <n v="51154.71"/>
    <n v="51106.04"/>
    <n v="50856.19"/>
  </r>
  <r>
    <x v="1"/>
    <x v="1"/>
    <x v="1"/>
    <x v="5"/>
    <s v="Zn"/>
    <s v="!"/>
    <n v="4000"/>
    <n v="4000"/>
    <s v="ppm"/>
    <n v="81438.070000000007"/>
    <s v="-"/>
    <s v="-"/>
    <n v="181.59"/>
    <n v="0.22"/>
    <n v="1.83"/>
    <s v="-"/>
    <s v="-"/>
    <s v="-"/>
    <n v="81613.23"/>
    <n v="81450.320000000007"/>
    <n v="81250.679999999993"/>
  </r>
  <r>
    <x v="2"/>
    <x v="1"/>
    <x v="2"/>
    <x v="0"/>
    <s v="Fe"/>
    <s v=""/>
    <n v="320"/>
    <n v="320"/>
    <s v="ppm"/>
    <n v="731434.67"/>
    <s v="-"/>
    <s v="-"/>
    <n v="1140.05"/>
    <n v="0.16"/>
    <n v="4.45"/>
    <s v="-"/>
    <s v="-"/>
    <s v="-"/>
    <n v="730761.36"/>
    <n v="732750.97"/>
    <n v="730791.68"/>
  </r>
  <r>
    <x v="2"/>
    <x v="1"/>
    <x v="2"/>
    <x v="1"/>
    <s v="Fe"/>
    <s v=""/>
    <n v="320"/>
    <n v="320"/>
    <s v="ppm"/>
    <n v="909270.51"/>
    <s v="-"/>
    <s v="-"/>
    <n v="2326.5100000000002"/>
    <n v="0.26"/>
    <n v="4.0199999999999996"/>
    <s v="-"/>
    <s v="-"/>
    <s v="-"/>
    <n v="908142.94"/>
    <n v="911945.95"/>
    <n v="907722.64"/>
  </r>
  <r>
    <x v="2"/>
    <x v="1"/>
    <x v="2"/>
    <x v="2"/>
    <s v="Mg"/>
    <s v=""/>
    <n v="160"/>
    <n v="160"/>
    <s v="ppm"/>
    <n v="77361.72"/>
    <s v="-"/>
    <s v="-"/>
    <n v="126.42"/>
    <n v="0.16"/>
    <n v="1.57"/>
    <s v="-"/>
    <s v="-"/>
    <s v="-"/>
    <n v="77247.38"/>
    <n v="77340.3"/>
    <n v="77497.48"/>
  </r>
  <r>
    <x v="2"/>
    <x v="1"/>
    <x v="2"/>
    <x v="3"/>
    <s v="Mg"/>
    <s v=""/>
    <n v="160"/>
    <n v="160"/>
    <s v="ppm"/>
    <n v="83008.820000000007"/>
    <s v="-"/>
    <s v="-"/>
    <n v="104.4"/>
    <n v="0.13"/>
    <n v="1.76"/>
    <s v="-"/>
    <s v="-"/>
    <s v="-"/>
    <n v="82902.53"/>
    <n v="83012.69"/>
    <n v="83111.22"/>
  </r>
  <r>
    <x v="2"/>
    <x v="1"/>
    <x v="2"/>
    <x v="4"/>
    <s v="Zn"/>
    <s v=""/>
    <n v="3200"/>
    <n v="3200"/>
    <s v="ppm"/>
    <n v="41314.67"/>
    <s v="-"/>
    <s v="-"/>
    <n v="138.9"/>
    <n v="0.34"/>
    <n v="2.0099999999999998"/>
    <s v="-"/>
    <s v="-"/>
    <s v="-"/>
    <n v="41169.660000000003"/>
    <n v="41446.53"/>
    <n v="41327.82"/>
  </r>
  <r>
    <x v="2"/>
    <x v="1"/>
    <x v="2"/>
    <x v="5"/>
    <s v="Zn"/>
    <s v=""/>
    <n v="3200"/>
    <n v="3200"/>
    <s v="ppm"/>
    <n v="65903.77"/>
    <s v="-"/>
    <s v="-"/>
    <n v="189.44"/>
    <n v="0.28999999999999998"/>
    <n v="1.83"/>
    <s v="-"/>
    <s v="-"/>
    <s v="-"/>
    <n v="65728.2"/>
    <n v="66104.55"/>
    <n v="65878.570000000007"/>
  </r>
  <r>
    <x v="3"/>
    <x v="1"/>
    <x v="3"/>
    <x v="0"/>
    <s v="Fe"/>
    <s v=""/>
    <n v="240"/>
    <n v="240"/>
    <s v="ppm"/>
    <n v="557818.42000000004"/>
    <s v="-"/>
    <s v="-"/>
    <n v="856.42"/>
    <n v="0.15"/>
    <n v="4.45"/>
    <s v="-"/>
    <s v="-"/>
    <s v="-"/>
    <n v="557127.6"/>
    <n v="557551"/>
    <n v="558776.64"/>
  </r>
  <r>
    <x v="3"/>
    <x v="1"/>
    <x v="3"/>
    <x v="1"/>
    <s v="Fe"/>
    <s v=""/>
    <n v="240"/>
    <n v="240"/>
    <s v="ppm"/>
    <n v="691755.73"/>
    <s v="-"/>
    <s v="-"/>
    <n v="1385.14"/>
    <n v="0.2"/>
    <n v="4.0199999999999996"/>
    <s v="-"/>
    <s v="-"/>
    <s v="-"/>
    <n v="691670.71"/>
    <n v="690415.05"/>
    <n v="693181.42"/>
  </r>
  <r>
    <x v="3"/>
    <x v="1"/>
    <x v="3"/>
    <x v="2"/>
    <s v="Mg"/>
    <s v=""/>
    <n v="120"/>
    <n v="120"/>
    <s v="ppm"/>
    <n v="58074.26"/>
    <s v="-"/>
    <s v="-"/>
    <n v="133.19"/>
    <n v="0.23"/>
    <n v="1.57"/>
    <s v="-"/>
    <s v="-"/>
    <s v="-"/>
    <n v="58070.69"/>
    <n v="57942.879999999997"/>
    <n v="58209.2"/>
  </r>
  <r>
    <x v="3"/>
    <x v="1"/>
    <x v="3"/>
    <x v="3"/>
    <s v="Mg"/>
    <s v=""/>
    <n v="120"/>
    <n v="120"/>
    <s v="ppm"/>
    <n v="62414.96"/>
    <s v="-"/>
    <s v="-"/>
    <n v="394.47"/>
    <n v="0.63"/>
    <n v="1.76"/>
    <s v="-"/>
    <s v="-"/>
    <s v="-"/>
    <n v="62547.49"/>
    <n v="61971.28"/>
    <n v="62726.09"/>
  </r>
  <r>
    <x v="3"/>
    <x v="1"/>
    <x v="3"/>
    <x v="4"/>
    <s v="Zn"/>
    <s v=""/>
    <n v="2400"/>
    <n v="2400"/>
    <s v="ppm"/>
    <n v="31414.54"/>
    <s v="-"/>
    <s v="-"/>
    <n v="40.14"/>
    <n v="0.13"/>
    <n v="2.0099999999999998"/>
    <s v="-"/>
    <s v="-"/>
    <s v="-"/>
    <n v="31398.17"/>
    <n v="31385.17"/>
    <n v="31460.29"/>
  </r>
  <r>
    <x v="3"/>
    <x v="1"/>
    <x v="3"/>
    <x v="5"/>
    <s v="Zn"/>
    <s v=""/>
    <n v="2400"/>
    <n v="2400"/>
    <s v="ppm"/>
    <n v="49847.72"/>
    <s v="-"/>
    <s v="-"/>
    <n v="161.83000000000001"/>
    <n v="0.32"/>
    <n v="1.83"/>
    <s v="-"/>
    <s v="-"/>
    <s v="-"/>
    <n v="49797.96"/>
    <n v="49716.6"/>
    <n v="50028.58"/>
  </r>
  <r>
    <x v="4"/>
    <x v="1"/>
    <x v="4"/>
    <x v="0"/>
    <s v="Fe"/>
    <s v=""/>
    <n v="160"/>
    <n v="160"/>
    <s v="ppm"/>
    <n v="382991.84"/>
    <s v="-"/>
    <s v="-"/>
    <n v="684.87"/>
    <n v="0.18"/>
    <n v="4.45"/>
    <s v="-"/>
    <s v="-"/>
    <s v="-"/>
    <n v="383778.62"/>
    <n v="382529.38"/>
    <n v="382667.51"/>
  </r>
  <r>
    <x v="4"/>
    <x v="1"/>
    <x v="4"/>
    <x v="1"/>
    <s v="Fe"/>
    <s v=""/>
    <n v="160"/>
    <n v="160"/>
    <s v="ppm"/>
    <n v="474803.76"/>
    <s v="-"/>
    <s v="-"/>
    <n v="767.17"/>
    <n v="0.16"/>
    <n v="4.0199999999999996"/>
    <s v="-"/>
    <s v="-"/>
    <s v="-"/>
    <n v="475635.65"/>
    <n v="474124.15"/>
    <n v="474651.48"/>
  </r>
  <r>
    <x v="4"/>
    <x v="1"/>
    <x v="4"/>
    <x v="2"/>
    <s v="Mg"/>
    <s v=""/>
    <n v="80"/>
    <n v="80"/>
    <s v="ppm"/>
    <n v="39173.660000000003"/>
    <s v="-"/>
    <s v="-"/>
    <n v="80.709999999999994"/>
    <n v="0.21"/>
    <n v="1.57"/>
    <s v="-"/>
    <s v="-"/>
    <s v="-"/>
    <n v="39239.089999999997"/>
    <n v="39083.47"/>
    <n v="39198.410000000003"/>
  </r>
  <r>
    <x v="4"/>
    <x v="1"/>
    <x v="4"/>
    <x v="3"/>
    <s v="Mg"/>
    <s v=""/>
    <n v="80"/>
    <n v="80"/>
    <s v="ppm"/>
    <n v="42108.17"/>
    <s v="-"/>
    <s v="-"/>
    <n v="94.78"/>
    <n v="0.23"/>
    <n v="1.76"/>
    <s v="-"/>
    <s v="-"/>
    <s v="-"/>
    <n v="42182.39"/>
    <n v="42001.4"/>
    <n v="42140.7"/>
  </r>
  <r>
    <x v="4"/>
    <x v="1"/>
    <x v="4"/>
    <x v="4"/>
    <s v="Zn"/>
    <s v=""/>
    <n v="1600"/>
    <n v="1600"/>
    <s v="ppm"/>
    <n v="21132.73"/>
    <s v="-"/>
    <s v="-"/>
    <n v="19.8"/>
    <n v="0.09"/>
    <n v="2.0099999999999998"/>
    <s v="-"/>
    <s v="-"/>
    <s v="-"/>
    <n v="21151.1"/>
    <n v="21111.75"/>
    <n v="21135.33"/>
  </r>
  <r>
    <x v="4"/>
    <x v="1"/>
    <x v="4"/>
    <x v="5"/>
    <s v="Zn"/>
    <s v=""/>
    <n v="1600"/>
    <n v="1600"/>
    <s v="ppm"/>
    <n v="33628.69"/>
    <s v="-"/>
    <s v="-"/>
    <n v="31.93"/>
    <n v="0.09"/>
    <n v="1.83"/>
    <s v="-"/>
    <s v="-"/>
    <s v="-"/>
    <n v="33629.339999999997"/>
    <n v="33596.44"/>
    <n v="33660.29"/>
  </r>
  <r>
    <x v="5"/>
    <x v="1"/>
    <x v="5"/>
    <x v="0"/>
    <s v="Fe"/>
    <s v=""/>
    <n v="80"/>
    <n v="80"/>
    <s v="ppm"/>
    <n v="196926.94"/>
    <s v="-"/>
    <s v="-"/>
    <n v="854.73"/>
    <n v="0.43"/>
    <n v="4.45"/>
    <s v="-"/>
    <s v="-"/>
    <s v="-"/>
    <n v="197720.26"/>
    <n v="197038.75"/>
    <n v="196021.8"/>
  </r>
  <r>
    <x v="5"/>
    <x v="1"/>
    <x v="5"/>
    <x v="1"/>
    <s v="Fe"/>
    <s v=""/>
    <n v="80"/>
    <n v="80"/>
    <s v="ppm"/>
    <n v="243040.41"/>
    <s v="-"/>
    <s v="-"/>
    <n v="1186.98"/>
    <n v="0.49"/>
    <n v="4.0199999999999996"/>
    <s v="-"/>
    <s v="-"/>
    <s v="-"/>
    <n v="244176.14"/>
    <n v="243137"/>
    <n v="241808.09"/>
  </r>
  <r>
    <x v="5"/>
    <x v="1"/>
    <x v="5"/>
    <x v="2"/>
    <s v="Mg"/>
    <s v=""/>
    <n v="40"/>
    <n v="40"/>
    <s v="ppm"/>
    <n v="19927.02"/>
    <s v="-"/>
    <s v="-"/>
    <n v="39.35"/>
    <n v="0.2"/>
    <n v="1.57"/>
    <s v="-"/>
    <s v="-"/>
    <s v="-"/>
    <n v="19968.849999999999"/>
    <n v="19921.48"/>
    <n v="19890.73"/>
  </r>
  <r>
    <x v="5"/>
    <x v="1"/>
    <x v="5"/>
    <x v="3"/>
    <s v="Mg"/>
    <s v=""/>
    <n v="40"/>
    <n v="40"/>
    <s v="ppm"/>
    <n v="21365.82"/>
    <s v="-"/>
    <s v="-"/>
    <n v="110.52"/>
    <n v="0.52"/>
    <n v="1.76"/>
    <s v="-"/>
    <s v="-"/>
    <s v="-"/>
    <n v="21432.04"/>
    <n v="21427.18"/>
    <n v="21238.23"/>
  </r>
  <r>
    <x v="5"/>
    <x v="1"/>
    <x v="5"/>
    <x v="4"/>
    <s v="Zn"/>
    <s v=""/>
    <n v="800"/>
    <n v="800"/>
    <s v="ppm"/>
    <n v="10602.93"/>
    <s v="-"/>
    <s v="-"/>
    <n v="37.04"/>
    <n v="0.35"/>
    <n v="2.0099999999999998"/>
    <s v="-"/>
    <s v="-"/>
    <s v="-"/>
    <n v="10644.9"/>
    <n v="10589.09"/>
    <n v="10574.81"/>
  </r>
  <r>
    <x v="5"/>
    <x v="1"/>
    <x v="5"/>
    <x v="5"/>
    <s v="Zn"/>
    <s v=""/>
    <n v="800"/>
    <n v="800"/>
    <s v="ppm"/>
    <n v="16904.04"/>
    <s v="-"/>
    <s v="-"/>
    <n v="91.95"/>
    <n v="0.54"/>
    <n v="1.83"/>
    <s v="-"/>
    <s v="-"/>
    <s v="-"/>
    <n v="16995.02"/>
    <n v="16905.95"/>
    <n v="16811.150000000001"/>
  </r>
  <r>
    <x v="6"/>
    <x v="2"/>
    <x v="6"/>
    <x v="0"/>
    <s v="Fe"/>
    <s v="!u"/>
    <n v="-0.03"/>
    <n v="-0.03"/>
    <s v="ppm"/>
    <n v="19.84"/>
    <n v="0"/>
    <n v="8.86"/>
    <n v="6.14"/>
    <n v="30.93"/>
    <n v="4.45"/>
    <n v="1"/>
    <n v="1"/>
    <n v="1"/>
    <n v="26.61"/>
    <n v="14.64"/>
    <n v="18.27"/>
  </r>
  <r>
    <x v="6"/>
    <x v="2"/>
    <x v="6"/>
    <x v="1"/>
    <s v="Fe"/>
    <s v="!u"/>
    <n v="-0.03"/>
    <n v="-0.03"/>
    <s v="ppm"/>
    <n v="22.07"/>
    <n v="0"/>
    <n v="12.29"/>
    <n v="9.68"/>
    <n v="43.85"/>
    <n v="4.0199999999999996"/>
    <n v="1"/>
    <n v="1"/>
    <n v="1"/>
    <n v="24.04"/>
    <n v="11.56"/>
    <n v="30.61"/>
  </r>
  <r>
    <x v="6"/>
    <x v="2"/>
    <x v="6"/>
    <x v="2"/>
    <s v="Mg"/>
    <s v="!u"/>
    <n v="-7.0000000000000007E-2"/>
    <n v="-7.0000000000000007E-2"/>
    <s v="ppm"/>
    <n v="17.79"/>
    <n v="0.01"/>
    <n v="17.93"/>
    <n v="5.99"/>
    <n v="33.69"/>
    <n v="1.57"/>
    <n v="1"/>
    <n v="1"/>
    <n v="1"/>
    <n v="13.07"/>
    <n v="15.77"/>
    <n v="24.54"/>
  </r>
  <r>
    <x v="6"/>
    <x v="2"/>
    <x v="6"/>
    <x v="3"/>
    <s v="Mg"/>
    <s v="!u"/>
    <n v="-0.02"/>
    <n v="-0.02"/>
    <s v="ppm"/>
    <n v="12.7"/>
    <n v="0.01"/>
    <n v="71.709999999999994"/>
    <n v="6.03"/>
    <n v="47.44"/>
    <n v="1.76"/>
    <n v="1"/>
    <n v="1"/>
    <n v="1"/>
    <n v="14.41"/>
    <n v="17.690000000000001"/>
    <n v="6.01"/>
  </r>
  <r>
    <x v="6"/>
    <x v="2"/>
    <x v="6"/>
    <x v="4"/>
    <s v="Zn"/>
    <s v="!u"/>
    <n v="0.18"/>
    <n v="0.18"/>
    <s v="ppm"/>
    <n v="10.49"/>
    <n v="0.2"/>
    <n v="108.41"/>
    <n v="2.63"/>
    <n v="25.08"/>
    <n v="2.0099999999999998"/>
    <n v="1"/>
    <n v="1"/>
    <n v="1"/>
    <n v="10.31"/>
    <n v="13.21"/>
    <n v="7.95"/>
  </r>
  <r>
    <x v="6"/>
    <x v="2"/>
    <x v="6"/>
    <x v="5"/>
    <s v="Zn"/>
    <s v="!u"/>
    <n v="-0.18"/>
    <n v="-0.18"/>
    <s v="ppm"/>
    <n v="8.01"/>
    <n v="0.21"/>
    <n v="111.61"/>
    <n v="4.3099999999999996"/>
    <n v="53.8"/>
    <n v="1.83"/>
    <n v="1"/>
    <n v="1"/>
    <n v="1"/>
    <n v="9.6"/>
    <n v="11.3"/>
    <n v="3.13"/>
  </r>
  <r>
    <x v="7"/>
    <x v="2"/>
    <x v="7"/>
    <x v="0"/>
    <s v="Fe"/>
    <s v="u"/>
    <n v="0"/>
    <n v="0"/>
    <s v="ppm"/>
    <n v="81.23"/>
    <n v="0"/>
    <n v="42.54"/>
    <n v="3.35"/>
    <n v="4.12"/>
    <n v="4.45"/>
    <n v="1"/>
    <n v="1"/>
    <n v="1"/>
    <n v="84.99"/>
    <n v="80.12"/>
    <n v="78.58"/>
  </r>
  <r>
    <x v="7"/>
    <x v="2"/>
    <x v="7"/>
    <x v="1"/>
    <s v="Fe"/>
    <s v="u"/>
    <n v="-0.01"/>
    <n v="-0.01"/>
    <s v="ppm"/>
    <n v="79.97"/>
    <n v="0"/>
    <n v="30.04"/>
    <n v="6.26"/>
    <n v="7.83"/>
    <n v="4.0199999999999996"/>
    <n v="1"/>
    <n v="1"/>
    <n v="1"/>
    <n v="82.14"/>
    <n v="84.86"/>
    <n v="72.92"/>
  </r>
  <r>
    <x v="7"/>
    <x v="2"/>
    <x v="7"/>
    <x v="2"/>
    <s v="Mg"/>
    <s v="u"/>
    <n v="-0.06"/>
    <n v="-0.06"/>
    <s v="ppm"/>
    <n v="21.7"/>
    <n v="0"/>
    <n v="6.28"/>
    <n v="1.85"/>
    <n v="8.5399999999999991"/>
    <n v="1.57"/>
    <n v="1"/>
    <n v="1"/>
    <n v="1"/>
    <n v="20.83"/>
    <n v="23.83"/>
    <n v="20.440000000000001"/>
  </r>
  <r>
    <x v="7"/>
    <x v="2"/>
    <x v="7"/>
    <x v="3"/>
    <s v="Mg"/>
    <s v="u"/>
    <n v="0"/>
    <n v="0"/>
    <s v="ppm"/>
    <n v="19.649999999999999"/>
    <n v="0.01"/>
    <n v="316.43"/>
    <n v="4.62"/>
    <n v="23.5"/>
    <n v="1.76"/>
    <n v="1"/>
    <n v="1"/>
    <n v="1"/>
    <n v="18.899999999999999"/>
    <n v="24.6"/>
    <n v="15.45"/>
  </r>
  <r>
    <x v="7"/>
    <x v="2"/>
    <x v="7"/>
    <x v="4"/>
    <s v="Zn"/>
    <s v=""/>
    <n v="0.22"/>
    <n v="0.22"/>
    <s v="ppm"/>
    <n v="11.01"/>
    <n v="0.16"/>
    <n v="73.3"/>
    <n v="2.16"/>
    <n v="19.600000000000001"/>
    <n v="2.0099999999999998"/>
    <n v="1"/>
    <n v="1"/>
    <n v="1"/>
    <n v="12.12"/>
    <n v="8.52"/>
    <n v="12.38"/>
  </r>
  <r>
    <x v="7"/>
    <x v="2"/>
    <x v="7"/>
    <x v="5"/>
    <s v="Zn"/>
    <s v="u"/>
    <n v="-0.4"/>
    <n v="-0.4"/>
    <s v="ppm"/>
    <n v="3.61"/>
    <n v="0.27"/>
    <n v="68.83"/>
    <n v="5.69"/>
    <s v="&gt; 100.00"/>
    <n v="1.83"/>
    <n v="1"/>
    <n v="1"/>
    <n v="1"/>
    <n v="9.6999999999999993"/>
    <n v="-1.56"/>
    <n v="2.68"/>
  </r>
  <r>
    <x v="8"/>
    <x v="2"/>
    <x v="8"/>
    <x v="0"/>
    <s v="Fe"/>
    <s v=""/>
    <n v="0.09"/>
    <n v="0.09"/>
    <s v="ppm"/>
    <n v="302.22000000000003"/>
    <n v="0"/>
    <n v="3.11"/>
    <n v="6.62"/>
    <n v="2.19"/>
    <n v="4.45"/>
    <n v="1"/>
    <n v="1"/>
    <n v="1"/>
    <n v="298.95"/>
    <n v="297.87"/>
    <n v="309.83999999999997"/>
  </r>
  <r>
    <x v="8"/>
    <x v="2"/>
    <x v="8"/>
    <x v="1"/>
    <s v="Fe"/>
    <s v=""/>
    <n v="0.09"/>
    <n v="0.09"/>
    <s v="ppm"/>
    <n v="363.85"/>
    <n v="0.01"/>
    <n v="6.33"/>
    <n v="16.64"/>
    <n v="4.57"/>
    <n v="4.0199999999999996"/>
    <n v="1"/>
    <n v="1"/>
    <n v="1"/>
    <n v="383.04"/>
    <n v="353.53"/>
    <n v="354.97"/>
  </r>
  <r>
    <x v="8"/>
    <x v="2"/>
    <x v="8"/>
    <x v="2"/>
    <s v="Mg"/>
    <s v="u"/>
    <n v="-0.04"/>
    <n v="-0.04"/>
    <s v="ppm"/>
    <n v="31.44"/>
    <n v="0.01"/>
    <n v="12.97"/>
    <n v="2.57"/>
    <n v="8.16"/>
    <n v="1.57"/>
    <n v="1"/>
    <n v="1"/>
    <n v="1"/>
    <n v="28.59"/>
    <n v="33.57"/>
    <n v="32.159999999999997"/>
  </r>
  <r>
    <x v="8"/>
    <x v="2"/>
    <x v="8"/>
    <x v="3"/>
    <s v="Mg"/>
    <s v=""/>
    <n v="0.01"/>
    <n v="0.01"/>
    <s v="ppm"/>
    <n v="26.74"/>
    <n v="0.01"/>
    <n v="70.209999999999994"/>
    <n v="3.95"/>
    <n v="14.78"/>
    <n v="1.76"/>
    <n v="1"/>
    <n v="1"/>
    <n v="1"/>
    <n v="26.23"/>
    <n v="30.91"/>
    <n v="23.06"/>
  </r>
  <r>
    <x v="8"/>
    <x v="2"/>
    <x v="8"/>
    <x v="4"/>
    <s v="Zn"/>
    <s v="u"/>
    <n v="0"/>
    <n v="0"/>
    <s v="ppm"/>
    <n v="8.0299999999999994"/>
    <n v="0.19"/>
    <n v="7294.5"/>
    <n v="2.46"/>
    <n v="30.61"/>
    <n v="2.0099999999999998"/>
    <n v="1"/>
    <n v="1"/>
    <n v="1"/>
    <n v="10.17"/>
    <n v="8.57"/>
    <n v="5.35"/>
  </r>
  <r>
    <x v="8"/>
    <x v="2"/>
    <x v="8"/>
    <x v="5"/>
    <s v="Zn"/>
    <s v="u"/>
    <n v="-0.16"/>
    <n v="-0.16"/>
    <s v="ppm"/>
    <n v="8.52"/>
    <n v="0.06"/>
    <n v="39.520000000000003"/>
    <n v="1.32"/>
    <n v="15.54"/>
    <n v="1.83"/>
    <n v="1"/>
    <n v="1"/>
    <n v="1"/>
    <n v="7.24"/>
    <n v="8.44"/>
    <n v="9.89"/>
  </r>
  <r>
    <x v="9"/>
    <x v="2"/>
    <x v="9"/>
    <x v="0"/>
    <s v="Fe"/>
    <s v=""/>
    <n v="0.21"/>
    <n v="20.309999999999999"/>
    <s v="ppm"/>
    <n v="580.53"/>
    <n v="0.42"/>
    <n v="2.0699999999999998"/>
    <n v="10.19"/>
    <n v="1.76"/>
    <n v="4.45"/>
    <n v="5.1999999999999998E-2"/>
    <n v="5"/>
    <n v="1"/>
    <n v="568.9"/>
    <n v="584.83000000000004"/>
    <n v="587.87"/>
  </r>
  <r>
    <x v="9"/>
    <x v="2"/>
    <x v="9"/>
    <x v="1"/>
    <s v="Fe"/>
    <s v=""/>
    <n v="0.21"/>
    <n v="20.09"/>
    <s v="ppm"/>
    <n v="709.31"/>
    <n v="0.05"/>
    <n v="0.23"/>
    <n v="1.43"/>
    <n v="0.2"/>
    <n v="4.0199999999999996"/>
    <n v="5.1999999999999998E-2"/>
    <n v="5"/>
    <n v="1"/>
    <n v="710.52"/>
    <n v="707.74"/>
    <n v="709.67"/>
  </r>
  <r>
    <x v="9"/>
    <x v="2"/>
    <x v="9"/>
    <x v="2"/>
    <s v="Mg"/>
    <s v=""/>
    <n v="5.74"/>
    <n v="552.16"/>
    <s v="ppm"/>
    <n v="2849.71"/>
    <n v="1.08"/>
    <n v="0.2"/>
    <n v="5.48"/>
    <n v="0.19"/>
    <n v="1.57"/>
    <n v="5.1999999999999998E-2"/>
    <n v="5"/>
    <n v="1"/>
    <n v="2850.08"/>
    <n v="2855"/>
    <n v="2844.05"/>
  </r>
  <r>
    <x v="9"/>
    <x v="2"/>
    <x v="9"/>
    <x v="3"/>
    <s v="Mg"/>
    <s v=""/>
    <n v="5.83"/>
    <n v="560.24"/>
    <s v="ppm"/>
    <n v="3049.49"/>
    <n v="2.2999999999999998"/>
    <n v="0.41"/>
    <n v="12.44"/>
    <n v="0.41"/>
    <n v="1.76"/>
    <n v="5.1999999999999998E-2"/>
    <n v="5"/>
    <n v="1"/>
    <n v="3039.15"/>
    <n v="3063.3"/>
    <n v="3046.04"/>
  </r>
  <r>
    <x v="9"/>
    <x v="2"/>
    <x v="9"/>
    <x v="4"/>
    <s v="Zn"/>
    <s v=""/>
    <n v="2512.61"/>
    <n v="241596.99"/>
    <s v="ppm"/>
    <n v="33003.339999999997"/>
    <n v="1306.9100000000001"/>
    <n v="0.54"/>
    <n v="178.49"/>
    <n v="0.54"/>
    <n v="2.0099999999999998"/>
    <n v="5.1999999999999998E-2"/>
    <n v="5"/>
    <n v="1"/>
    <n v="32801.18"/>
    <n v="33139.160000000003"/>
    <n v="33069.67"/>
  </r>
  <r>
    <x v="9"/>
    <x v="2"/>
    <x v="9"/>
    <x v="5"/>
    <s v="Zn"/>
    <s v=""/>
    <n v="2507.19"/>
    <n v="241076.39"/>
    <s v="ppm"/>
    <n v="52350.720000000001"/>
    <n v="1200.3599999999999"/>
    <n v="0.5"/>
    <n v="260.60000000000002"/>
    <n v="0.5"/>
    <n v="1.83"/>
    <n v="5.1999999999999998E-2"/>
    <n v="5"/>
    <n v="1"/>
    <n v="52050.879999999997"/>
    <n v="52478.6"/>
    <n v="52522.69"/>
  </r>
  <r>
    <x v="10"/>
    <x v="2"/>
    <x v="10"/>
    <x v="0"/>
    <s v="Fe"/>
    <s v=""/>
    <n v="0.24"/>
    <n v="22.04"/>
    <s v="ppm"/>
    <n v="641.75"/>
    <n v="0.5"/>
    <n v="2.27"/>
    <n v="12.52"/>
    <n v="1.95"/>
    <n v="4.45"/>
    <n v="5.3900000000000003E-2"/>
    <n v="5"/>
    <n v="1"/>
    <n v="656.21"/>
    <n v="634.66"/>
    <n v="634.38"/>
  </r>
  <r>
    <x v="10"/>
    <x v="2"/>
    <x v="10"/>
    <x v="1"/>
    <s v="Fe"/>
    <s v=""/>
    <n v="0.23"/>
    <n v="21.73"/>
    <s v="ppm"/>
    <n v="783.14"/>
    <n v="0.49"/>
    <n v="2.2799999999999998"/>
    <n v="15.53"/>
    <n v="1.98"/>
    <n v="4.0199999999999996"/>
    <n v="5.3900000000000003E-2"/>
    <n v="5"/>
    <n v="1"/>
    <n v="795.4"/>
    <n v="765.67"/>
    <n v="788.33"/>
  </r>
  <r>
    <x v="10"/>
    <x v="2"/>
    <x v="10"/>
    <x v="2"/>
    <s v="Mg"/>
    <s v=""/>
    <n v="16.54"/>
    <n v="1534.16"/>
    <s v="ppm"/>
    <n v="8110.94"/>
    <n v="5.18"/>
    <n v="0.34"/>
    <n v="27.21"/>
    <n v="0.34"/>
    <n v="1.57"/>
    <n v="5.3900000000000003E-2"/>
    <n v="5"/>
    <n v="1"/>
    <n v="8081.91"/>
    <n v="8135.87"/>
    <n v="8115.04"/>
  </r>
  <r>
    <x v="10"/>
    <x v="2"/>
    <x v="10"/>
    <x v="3"/>
    <s v="Mg"/>
    <s v=""/>
    <n v="16.600000000000001"/>
    <n v="1539.69"/>
    <s v="ppm"/>
    <n v="8648.0400000000009"/>
    <n v="2.82"/>
    <n v="0.18"/>
    <n v="15.81"/>
    <n v="0.18"/>
    <n v="1.76"/>
    <n v="5.3900000000000003E-2"/>
    <n v="5"/>
    <n v="1"/>
    <n v="8640.23"/>
    <n v="8637.65"/>
    <n v="8666.24"/>
  </r>
  <r>
    <x v="10"/>
    <x v="2"/>
    <x v="10"/>
    <x v="4"/>
    <s v="Zn"/>
    <s v=""/>
    <n v="2519.65"/>
    <n v="233733.69"/>
    <s v="ppm"/>
    <n v="33095.79"/>
    <n v="496.61"/>
    <n v="0.21"/>
    <n v="70.3"/>
    <n v="0.21"/>
    <n v="2.0099999999999998"/>
    <n v="5.3900000000000003E-2"/>
    <n v="5"/>
    <n v="1"/>
    <n v="33167.99"/>
    <n v="33027.56"/>
    <n v="33091.839999999997"/>
  </r>
  <r>
    <x v="10"/>
    <x v="2"/>
    <x v="10"/>
    <x v="5"/>
    <s v="Zn"/>
    <s v=""/>
    <n v="2509.89"/>
    <n v="232828.08"/>
    <s v="ppm"/>
    <n v="52406.93"/>
    <n v="423.37"/>
    <n v="0.18"/>
    <n v="95.27"/>
    <n v="0.18"/>
    <n v="1.83"/>
    <n v="5.3900000000000003E-2"/>
    <n v="5"/>
    <n v="1"/>
    <n v="52487.7"/>
    <n v="52431.22"/>
    <n v="52301.86"/>
  </r>
  <r>
    <x v="11"/>
    <x v="2"/>
    <x v="11"/>
    <x v="0"/>
    <s v="Fe"/>
    <s v=""/>
    <n v="0.26"/>
    <n v="23.53"/>
    <s v="ppm"/>
    <n v="685.76"/>
    <n v="0.42"/>
    <n v="1.78"/>
    <n v="10.6"/>
    <n v="1.55"/>
    <n v="4.45"/>
    <n v="5.45E-2"/>
    <n v="5"/>
    <n v="1"/>
    <n v="694.88"/>
    <n v="674.13"/>
    <n v="688.27"/>
  </r>
  <r>
    <x v="11"/>
    <x v="2"/>
    <x v="11"/>
    <x v="1"/>
    <s v="Fe"/>
    <s v=""/>
    <n v="0.26"/>
    <n v="23.47"/>
    <s v="ppm"/>
    <n v="845.87"/>
    <n v="0.21"/>
    <n v="0.89"/>
    <n v="6.63"/>
    <n v="0.78"/>
    <n v="4.0199999999999996"/>
    <n v="5.45E-2"/>
    <n v="5"/>
    <n v="1"/>
    <n v="852.18"/>
    <n v="838.97"/>
    <n v="846.47"/>
  </r>
  <r>
    <x v="11"/>
    <x v="2"/>
    <x v="11"/>
    <x v="2"/>
    <s v="Mg"/>
    <s v=""/>
    <n v="29.36"/>
    <n v="2693.52"/>
    <s v="ppm"/>
    <n v="14359.13"/>
    <n v="4.57"/>
    <n v="0.17"/>
    <n v="24.28"/>
    <n v="0.17"/>
    <n v="1.57"/>
    <n v="5.45E-2"/>
    <n v="5"/>
    <n v="1"/>
    <n v="14384.69"/>
    <n v="14356.32"/>
    <n v="14336.38"/>
  </r>
  <r>
    <x v="11"/>
    <x v="2"/>
    <x v="11"/>
    <x v="3"/>
    <s v="Mg"/>
    <s v=""/>
    <n v="29.5"/>
    <n v="2706.21"/>
    <s v="ppm"/>
    <n v="15352.85"/>
    <n v="8.0500000000000007"/>
    <n v="0.3"/>
    <n v="45.58"/>
    <n v="0.3"/>
    <n v="1.76"/>
    <n v="5.45E-2"/>
    <n v="5"/>
    <n v="1"/>
    <n v="15402.11"/>
    <n v="15312.17"/>
    <n v="15344.27"/>
  </r>
  <r>
    <x v="11"/>
    <x v="2"/>
    <x v="11"/>
    <x v="4"/>
    <s v="Zn"/>
    <s v=""/>
    <n v="2508.0100000000002"/>
    <n v="230092.46"/>
    <s v="ppm"/>
    <n v="32942.92"/>
    <n v="402.67"/>
    <n v="0.18"/>
    <n v="57.64"/>
    <n v="0.17"/>
    <n v="2.0099999999999998"/>
    <n v="5.45E-2"/>
    <n v="5"/>
    <n v="1"/>
    <n v="33006.300000000003"/>
    <n v="32928.83"/>
    <n v="32893.64"/>
  </r>
  <r>
    <x v="11"/>
    <x v="2"/>
    <x v="11"/>
    <x v="5"/>
    <s v="Zn"/>
    <s v=""/>
    <n v="2497.36"/>
    <n v="229116.01"/>
    <s v="ppm"/>
    <n v="52145.52"/>
    <n v="564.35"/>
    <n v="0.25"/>
    <n v="128.41"/>
    <n v="0.25"/>
    <n v="1.83"/>
    <n v="5.45E-2"/>
    <n v="5"/>
    <n v="1"/>
    <n v="52250.31"/>
    <n v="52183.98"/>
    <n v="52002.27"/>
  </r>
  <r>
    <x v="12"/>
    <x v="2"/>
    <x v="12"/>
    <x v="0"/>
    <s v="Fe"/>
    <s v=""/>
    <n v="0.21"/>
    <n v="20.68"/>
    <s v="ppm"/>
    <n v="578.79"/>
    <n v="0.33"/>
    <n v="1.61"/>
    <n v="7.9"/>
    <n v="1.36"/>
    <n v="4.45"/>
    <n v="5.0900000000000001E-2"/>
    <n v="5"/>
    <n v="1"/>
    <n v="585.47"/>
    <n v="580.83000000000004"/>
    <n v="570.08000000000004"/>
  </r>
  <r>
    <x v="12"/>
    <x v="2"/>
    <x v="12"/>
    <x v="1"/>
    <s v="Fe"/>
    <s v=""/>
    <n v="0.21"/>
    <n v="20.98"/>
    <s v="ppm"/>
    <n v="722.8"/>
    <n v="0.34"/>
    <n v="1.61"/>
    <n v="10.01"/>
    <n v="1.38"/>
    <n v="4.0199999999999996"/>
    <n v="5.0900000000000001E-2"/>
    <n v="5"/>
    <n v="1"/>
    <n v="731.51"/>
    <n v="725.03"/>
    <n v="711.87"/>
  </r>
  <r>
    <x v="12"/>
    <x v="2"/>
    <x v="12"/>
    <x v="2"/>
    <s v="Mg"/>
    <s v=""/>
    <n v="0.19"/>
    <n v="18.46"/>
    <s v="ppm"/>
    <n v="142.82"/>
    <n v="1.97"/>
    <n v="10.69"/>
    <n v="9.7899999999999991"/>
    <n v="6.85"/>
    <n v="1.57"/>
    <n v="5.0900000000000001E-2"/>
    <n v="5"/>
    <n v="1"/>
    <n v="153.52000000000001"/>
    <n v="140.62"/>
    <n v="134.31"/>
  </r>
  <r>
    <x v="12"/>
    <x v="2"/>
    <x v="12"/>
    <x v="3"/>
    <s v="Mg"/>
    <s v=""/>
    <n v="0.23"/>
    <n v="23.08"/>
    <s v="ppm"/>
    <n v="143.25"/>
    <n v="1.3"/>
    <n v="5.62"/>
    <n v="6.86"/>
    <n v="4.79"/>
    <n v="1.76"/>
    <n v="5.0900000000000001E-2"/>
    <n v="5"/>
    <n v="1"/>
    <n v="138.25"/>
    <n v="140.43"/>
    <n v="151.07"/>
  </r>
  <r>
    <x v="12"/>
    <x v="2"/>
    <x v="12"/>
    <x v="4"/>
    <s v="Zn"/>
    <s v=""/>
    <n v="2537.63"/>
    <n v="249275.73"/>
    <s v="ppm"/>
    <n v="33331.879999999997"/>
    <n v="370.19"/>
    <n v="0.15"/>
    <n v="49.49"/>
    <n v="0.15"/>
    <n v="2.0099999999999998"/>
    <n v="5.0900000000000001E-2"/>
    <n v="5"/>
    <n v="1"/>
    <n v="33274.74"/>
    <n v="33359.72"/>
    <n v="33361.17"/>
  </r>
  <r>
    <x v="12"/>
    <x v="2"/>
    <x v="12"/>
    <x v="5"/>
    <s v="Zn"/>
    <s v=""/>
    <n v="2524.9"/>
    <n v="248025.74"/>
    <s v="ppm"/>
    <n v="52720.38"/>
    <n v="899.4"/>
    <n v="0.36"/>
    <n v="191.13"/>
    <n v="0.36"/>
    <n v="1.83"/>
    <n v="5.0900000000000001E-2"/>
    <n v="5"/>
    <n v="1"/>
    <n v="52513.25"/>
    <n v="52889.94"/>
    <n v="52757.95"/>
  </r>
  <r>
    <x v="13"/>
    <x v="2"/>
    <x v="13"/>
    <x v="0"/>
    <s v="Fe"/>
    <s v=""/>
    <n v="0.21"/>
    <n v="19.309999999999999"/>
    <s v="ppm"/>
    <n v="577.80999999999995"/>
    <n v="0.18"/>
    <n v="0.92"/>
    <n v="4.49"/>
    <n v="0.78"/>
    <n v="4.45"/>
    <n v="5.4399999999999997E-2"/>
    <n v="5"/>
    <n v="1"/>
    <n v="573.29999999999995"/>
    <n v="577.85"/>
    <n v="582.27"/>
  </r>
  <r>
    <x v="13"/>
    <x v="2"/>
    <x v="13"/>
    <x v="1"/>
    <s v="Fe"/>
    <s v=""/>
    <n v="0.2"/>
    <n v="18.809999999999999"/>
    <s v="ppm"/>
    <n v="696.82"/>
    <n v="0.19"/>
    <n v="1.04"/>
    <n v="6.17"/>
    <n v="0.89"/>
    <n v="4.0199999999999996"/>
    <n v="5.4399999999999997E-2"/>
    <n v="5"/>
    <n v="1"/>
    <n v="689.9"/>
    <n v="698.79"/>
    <n v="701.77"/>
  </r>
  <r>
    <x v="13"/>
    <x v="2"/>
    <x v="13"/>
    <x v="2"/>
    <s v="Mg"/>
    <s v=""/>
    <n v="12.5"/>
    <n v="1149.1600000000001"/>
    <s v="ppm"/>
    <n v="6144.32"/>
    <n v="5.15"/>
    <n v="0.45"/>
    <n v="27.3"/>
    <n v="0.44"/>
    <n v="1.57"/>
    <n v="5.4399999999999997E-2"/>
    <n v="5"/>
    <n v="1"/>
    <n v="6114.19"/>
    <n v="6151.37"/>
    <n v="6167.41"/>
  </r>
  <r>
    <x v="13"/>
    <x v="2"/>
    <x v="13"/>
    <x v="3"/>
    <s v="Mg"/>
    <s v=""/>
    <n v="12.57"/>
    <n v="1155.5"/>
    <s v="ppm"/>
    <n v="6555.48"/>
    <n v="3.31"/>
    <n v="0.28999999999999998"/>
    <n v="18.72"/>
    <n v="0.28999999999999998"/>
    <n v="1.76"/>
    <n v="5.4399999999999997E-2"/>
    <n v="5"/>
    <n v="1"/>
    <n v="6570.13"/>
    <n v="6561.93"/>
    <n v="6534.39"/>
  </r>
  <r>
    <x v="13"/>
    <x v="2"/>
    <x v="13"/>
    <x v="4"/>
    <s v="Zn"/>
    <s v=""/>
    <n v="2752.95"/>
    <n v="253028.36"/>
    <s v="ppm"/>
    <n v="36159.449999999997"/>
    <n v="678.49"/>
    <n v="0.27"/>
    <n v="96.94"/>
    <n v="0.27"/>
    <n v="2.0099999999999998"/>
    <n v="5.4399999999999997E-2"/>
    <n v="5"/>
    <n v="1"/>
    <n v="36125.71"/>
    <n v="36268.76"/>
    <n v="36083.89"/>
  </r>
  <r>
    <x v="13"/>
    <x v="2"/>
    <x v="13"/>
    <x v="5"/>
    <s v="Zn"/>
    <s v=""/>
    <n v="2753.09"/>
    <n v="253041.46"/>
    <s v="ppm"/>
    <n v="57483.93"/>
    <n v="173.49"/>
    <n v="7.0000000000000007E-2"/>
    <n v="39.4"/>
    <n v="7.0000000000000007E-2"/>
    <n v="1.83"/>
    <n v="5.4399999999999997E-2"/>
    <n v="5"/>
    <n v="1"/>
    <n v="57451.05"/>
    <n v="57527.61"/>
    <n v="57473.14"/>
  </r>
  <r>
    <x v="14"/>
    <x v="2"/>
    <x v="14"/>
    <x v="0"/>
    <s v="Fe"/>
    <s v=""/>
    <n v="0.25"/>
    <n v="24.95"/>
    <s v="ppm"/>
    <n v="668.44"/>
    <n v="0.86"/>
    <n v="3.46"/>
    <n v="20.07"/>
    <n v="3"/>
    <n v="4.45"/>
    <n v="4.99E-2"/>
    <n v="5"/>
    <n v="1"/>
    <n v="682.24"/>
    <n v="677.66"/>
    <n v="645.41"/>
  </r>
  <r>
    <x v="14"/>
    <x v="2"/>
    <x v="14"/>
    <x v="1"/>
    <s v="Fe"/>
    <s v=""/>
    <n v="0.25"/>
    <n v="24.57"/>
    <s v="ppm"/>
    <n v="815"/>
    <n v="0.45"/>
    <n v="1.82"/>
    <n v="12.97"/>
    <n v="1.59"/>
    <n v="4.0199999999999996"/>
    <n v="4.99E-2"/>
    <n v="5"/>
    <n v="1"/>
    <n v="827.39"/>
    <n v="816.1"/>
    <n v="801.52"/>
  </r>
  <r>
    <x v="14"/>
    <x v="2"/>
    <x v="14"/>
    <x v="2"/>
    <s v="Mg"/>
    <s v=""/>
    <n v="18.760000000000002"/>
    <n v="1879.95"/>
    <s v="ppm"/>
    <n v="9194.58"/>
    <n v="8.75"/>
    <n v="0.47"/>
    <n v="42.58"/>
    <n v="0.46"/>
    <n v="1.57"/>
    <n v="4.99E-2"/>
    <n v="5"/>
    <n v="1"/>
    <n v="9227.5400000000009"/>
    <n v="9209.68"/>
    <n v="9146.51"/>
  </r>
  <r>
    <x v="14"/>
    <x v="2"/>
    <x v="14"/>
    <x v="3"/>
    <s v="Mg"/>
    <s v=""/>
    <n v="18.88"/>
    <n v="1891.7"/>
    <s v="ppm"/>
    <n v="9833.75"/>
    <n v="2.36"/>
    <n v="0.12"/>
    <n v="12.24"/>
    <n v="0.12"/>
    <n v="1.76"/>
    <n v="4.99E-2"/>
    <n v="5"/>
    <n v="1"/>
    <n v="9838.3700000000008"/>
    <n v="9843"/>
    <n v="9819.8700000000008"/>
  </r>
  <r>
    <x v="14"/>
    <x v="2"/>
    <x v="14"/>
    <x v="4"/>
    <s v="Zn"/>
    <s v=""/>
    <n v="2522.0700000000002"/>
    <n v="252712.28"/>
    <s v="ppm"/>
    <n v="33127.57"/>
    <n v="403.1"/>
    <n v="0.16"/>
    <n v="52.83"/>
    <n v="0.16"/>
    <n v="2.0099999999999998"/>
    <n v="4.99E-2"/>
    <n v="5"/>
    <n v="1"/>
    <n v="33134.449999999997"/>
    <n v="33176.61"/>
    <n v="33071.629999999997"/>
  </r>
  <r>
    <x v="14"/>
    <x v="2"/>
    <x v="14"/>
    <x v="5"/>
    <s v="Zn"/>
    <s v=""/>
    <n v="2508.9499999999998"/>
    <n v="251397.42"/>
    <s v="ppm"/>
    <n v="52387.3"/>
    <n v="815.31"/>
    <n v="0.32"/>
    <n v="169.86"/>
    <n v="0.32"/>
    <n v="1.83"/>
    <n v="4.99E-2"/>
    <n v="5"/>
    <n v="1"/>
    <n v="52283.1"/>
    <n v="52583.3"/>
    <n v="52295.48"/>
  </r>
  <r>
    <x v="15"/>
    <x v="2"/>
    <x v="15"/>
    <x v="0"/>
    <s v="Fe"/>
    <s v=""/>
    <n v="186.81"/>
    <n v="17893.669999999998"/>
    <s v="ppm"/>
    <n v="434638.56"/>
    <n v="70.41"/>
    <n v="0.39"/>
    <n v="1710"/>
    <n v="0.39"/>
    <n v="4.45"/>
    <n v="5.2200000000000003E-2"/>
    <n v="5"/>
    <n v="1"/>
    <n v="434007.22"/>
    <n v="433334"/>
    <n v="436574.47"/>
  </r>
  <r>
    <x v="15"/>
    <x v="2"/>
    <x v="15"/>
    <x v="1"/>
    <s v="Fe"/>
    <s v=""/>
    <n v="185.66"/>
    <n v="17783.63"/>
    <s v="ppm"/>
    <n v="540824.27"/>
    <n v="80.180000000000007"/>
    <n v="0.45"/>
    <n v="2437.98"/>
    <n v="0.45"/>
    <n v="4.0199999999999996"/>
    <n v="5.2200000000000003E-2"/>
    <n v="5"/>
    <n v="1"/>
    <n v="539081.35"/>
    <n v="539781.19999999995"/>
    <n v="543610.26"/>
  </r>
  <r>
    <x v="15"/>
    <x v="2"/>
    <x v="15"/>
    <x v="2"/>
    <s v="Mg"/>
    <s v="u"/>
    <n v="-0.03"/>
    <n v="-2.96"/>
    <s v="ppm"/>
    <n v="36.14"/>
    <n v="0.79"/>
    <n v="26.75"/>
    <n v="4.03"/>
    <n v="11.16"/>
    <n v="1.57"/>
    <n v="5.2200000000000003E-2"/>
    <n v="5"/>
    <n v="1"/>
    <n v="31.77"/>
    <n v="36.9"/>
    <n v="39.729999999999997"/>
  </r>
  <r>
    <x v="15"/>
    <x v="2"/>
    <x v="15"/>
    <x v="3"/>
    <s v="Mg"/>
    <s v=""/>
    <n v="0.05"/>
    <n v="5.21"/>
    <s v="ppm"/>
    <n v="49.36"/>
    <n v="0.42"/>
    <n v="8.0299999999999994"/>
    <n v="2.27"/>
    <n v="4.5999999999999996"/>
    <n v="1.76"/>
    <n v="5.2200000000000003E-2"/>
    <n v="5"/>
    <n v="1"/>
    <n v="46.94"/>
    <n v="49.71"/>
    <n v="51.44"/>
  </r>
  <r>
    <x v="15"/>
    <x v="2"/>
    <x v="15"/>
    <x v="4"/>
    <s v="Zn"/>
    <s v=""/>
    <n v="2479.81"/>
    <n v="237529.5"/>
    <s v="ppm"/>
    <n v="32572.6"/>
    <n v="850.52"/>
    <n v="0.36"/>
    <n v="116.6"/>
    <n v="0.36"/>
    <n v="2.0099999999999998"/>
    <n v="5.2200000000000003E-2"/>
    <n v="5"/>
    <n v="1"/>
    <n v="32488.71"/>
    <n v="32523.35"/>
    <n v="32705.75"/>
  </r>
  <r>
    <x v="15"/>
    <x v="2"/>
    <x v="15"/>
    <x v="5"/>
    <s v="Zn"/>
    <s v=""/>
    <n v="2466.9699999999998"/>
    <n v="236299.4"/>
    <s v="ppm"/>
    <n v="51510.93"/>
    <n v="1045.21"/>
    <n v="0.44"/>
    <n v="227.79"/>
    <n v="0.44"/>
    <n v="1.83"/>
    <n v="5.2200000000000003E-2"/>
    <n v="5"/>
    <n v="1"/>
    <n v="51355.79"/>
    <n v="51404.55"/>
    <n v="51772.45"/>
  </r>
  <r>
    <x v="16"/>
    <x v="2"/>
    <x v="16"/>
    <x v="0"/>
    <s v="Fe"/>
    <s v="o"/>
    <n v="663.45"/>
    <n v="65043.78"/>
    <s v="ppm"/>
    <n v="1543371.21"/>
    <n v="103.24"/>
    <n v="0.16"/>
    <n v="2449.61"/>
    <n v="0.16"/>
    <n v="4.45"/>
    <n v="5.0999999999999997E-2"/>
    <n v="5"/>
    <n v="1"/>
    <n v="1543887.09"/>
    <n v="1540704.74"/>
    <n v="1545521.79"/>
  </r>
  <r>
    <x v="16"/>
    <x v="2"/>
    <x v="16"/>
    <x v="1"/>
    <s v="Fe"/>
    <s v="o"/>
    <n v="665.75"/>
    <n v="65269.46"/>
    <s v="ppm"/>
    <n v="1939041.2"/>
    <n v="99.11"/>
    <n v="0.15"/>
    <n v="2944.23"/>
    <n v="0.15"/>
    <n v="4.0199999999999996"/>
    <n v="5.0999999999999997E-2"/>
    <n v="5"/>
    <n v="1"/>
    <n v="1938388.56"/>
    <n v="1936478.05"/>
    <n v="1942256.98"/>
  </r>
  <r>
    <x v="16"/>
    <x v="2"/>
    <x v="16"/>
    <x v="2"/>
    <s v="Mg"/>
    <s v=""/>
    <n v="0.08"/>
    <n v="8.15"/>
    <s v="ppm"/>
    <n v="91.71"/>
    <n v="0.56000000000000005"/>
    <n v="6.86"/>
    <n v="2.78"/>
    <n v="3.03"/>
    <n v="1.57"/>
    <n v="5.0999999999999997E-2"/>
    <n v="5"/>
    <n v="1"/>
    <n v="94.02"/>
    <n v="88.63"/>
    <n v="92.48"/>
  </r>
  <r>
    <x v="16"/>
    <x v="2"/>
    <x v="16"/>
    <x v="3"/>
    <s v="Mg"/>
    <s v=""/>
    <n v="0.28000000000000003"/>
    <n v="27.24"/>
    <s v="ppm"/>
    <n v="165.55"/>
    <n v="0.35"/>
    <n v="1.29"/>
    <n v="1.86"/>
    <n v="1.1200000000000001"/>
    <n v="1.76"/>
    <n v="5.0999999999999997E-2"/>
    <n v="5"/>
    <n v="1"/>
    <n v="165.03"/>
    <n v="167.61"/>
    <n v="164"/>
  </r>
  <r>
    <x v="16"/>
    <x v="2"/>
    <x v="16"/>
    <x v="4"/>
    <s v="Zn"/>
    <s v=""/>
    <n v="2208.46"/>
    <n v="216515.81"/>
    <s v="ppm"/>
    <n v="29009.31"/>
    <n v="445.53"/>
    <n v="0.21"/>
    <n v="59.68"/>
    <n v="0.21"/>
    <n v="2.0099999999999998"/>
    <n v="5.0999999999999997E-2"/>
    <n v="5"/>
    <n v="1"/>
    <n v="29049.42"/>
    <n v="28940.73"/>
    <n v="29037.78"/>
  </r>
  <r>
    <x v="16"/>
    <x v="2"/>
    <x v="16"/>
    <x v="5"/>
    <s v="Zn"/>
    <s v=""/>
    <n v="2201.7399999999998"/>
    <n v="215856.86"/>
    <s v="ppm"/>
    <n v="45974.22"/>
    <n v="353.15"/>
    <n v="0.16"/>
    <n v="75.2"/>
    <n v="0.16"/>
    <n v="1.83"/>
    <n v="5.0999999999999997E-2"/>
    <n v="5"/>
    <n v="1"/>
    <n v="45962.48"/>
    <n v="45905.58"/>
    <n v="46054.6"/>
  </r>
  <r>
    <x v="6"/>
    <x v="2"/>
    <x v="17"/>
    <x v="0"/>
    <s v="Fe"/>
    <s v="u"/>
    <n v="-0.03"/>
    <n v="-0.03"/>
    <s v="ppm"/>
    <n v="26.46"/>
    <n v="0"/>
    <n v="4.6100000000000003"/>
    <n v="2.89"/>
    <n v="10.91"/>
    <n v="4.45"/>
    <n v="1"/>
    <n v="1"/>
    <n v="1"/>
    <n v="24.44"/>
    <n v="25.17"/>
    <n v="29.77"/>
  </r>
  <r>
    <x v="6"/>
    <x v="2"/>
    <x v="17"/>
    <x v="1"/>
    <s v="Fe"/>
    <s v="u"/>
    <n v="-0.03"/>
    <n v="-0.03"/>
    <s v="ppm"/>
    <n v="22.04"/>
    <n v="0"/>
    <n v="4.91"/>
    <n v="3.87"/>
    <n v="17.55"/>
    <n v="4.0199999999999996"/>
    <n v="1"/>
    <n v="1"/>
    <n v="1"/>
    <n v="26.38"/>
    <n v="20.75"/>
    <n v="18.98"/>
  </r>
  <r>
    <x v="6"/>
    <x v="2"/>
    <x v="17"/>
    <x v="2"/>
    <s v="Mg"/>
    <s v="u"/>
    <n v="-0.08"/>
    <n v="-0.08"/>
    <s v="ppm"/>
    <n v="11.35"/>
    <n v="0"/>
    <n v="1.9"/>
    <n v="0.76"/>
    <n v="6.67"/>
    <n v="1.57"/>
    <n v="1"/>
    <n v="1"/>
    <n v="1"/>
    <n v="11.8"/>
    <n v="10.48"/>
    <n v="11.78"/>
  </r>
  <r>
    <x v="6"/>
    <x v="2"/>
    <x v="17"/>
    <x v="3"/>
    <s v="Mg"/>
    <s v="u"/>
    <n v="-0.02"/>
    <n v="-0.02"/>
    <s v="ppm"/>
    <n v="11.36"/>
    <n v="0.01"/>
    <n v="56.18"/>
    <n v="5.47"/>
    <n v="48.18"/>
    <n v="1.76"/>
    <n v="1"/>
    <n v="1"/>
    <n v="1"/>
    <n v="9.69"/>
    <n v="17.48"/>
    <n v="6.92"/>
  </r>
  <r>
    <x v="6"/>
    <x v="2"/>
    <x v="17"/>
    <x v="4"/>
    <s v="Zn"/>
    <s v="u"/>
    <n v="0.03"/>
    <n v="0.03"/>
    <s v="ppm"/>
    <n v="8.4600000000000009"/>
    <n v="0.27"/>
    <n v="906.85"/>
    <n v="3.6"/>
    <n v="42.6"/>
    <n v="2.0099999999999998"/>
    <n v="1"/>
    <n v="1"/>
    <n v="1"/>
    <n v="12.6"/>
    <n v="6.77"/>
    <n v="6.02"/>
  </r>
  <r>
    <x v="6"/>
    <x v="2"/>
    <x v="17"/>
    <x v="5"/>
    <s v="Zn"/>
    <s v="u"/>
    <n v="-0.17"/>
    <n v="-0.17"/>
    <s v="ppm"/>
    <n v="8.39"/>
    <n v="0.21"/>
    <n v="127.5"/>
    <n v="4.45"/>
    <n v="53.02"/>
    <n v="1.83"/>
    <n v="1"/>
    <n v="1"/>
    <n v="1"/>
    <n v="13.52"/>
    <n v="5.8"/>
    <n v="5.84"/>
  </r>
  <r>
    <x v="17"/>
    <x v="2"/>
    <x v="18"/>
    <x v="0"/>
    <s v="Fe"/>
    <s v=""/>
    <n v="386.86"/>
    <n v="386.86"/>
    <s v="ppm"/>
    <n v="899981.16"/>
    <n v="1.53"/>
    <n v="0.4"/>
    <n v="3570.53"/>
    <n v="0.4"/>
    <n v="4.45"/>
    <n v="1"/>
    <n v="1"/>
    <n v="1"/>
    <n v="895900.1"/>
    <n v="901514.28"/>
    <n v="902529.09"/>
  </r>
  <r>
    <x v="17"/>
    <x v="2"/>
    <x v="18"/>
    <x v="1"/>
    <s v="Fe"/>
    <s v=""/>
    <n v="387.4"/>
    <n v="387.4"/>
    <s v="ppm"/>
    <n v="1128376.4099999999"/>
    <n v="1.94"/>
    <n v="0.5"/>
    <n v="5658.01"/>
    <n v="0.5"/>
    <n v="4.0199999999999996"/>
    <n v="1"/>
    <n v="1"/>
    <n v="1"/>
    <n v="1121900.22"/>
    <n v="1130868.02"/>
    <n v="1132361"/>
  </r>
  <r>
    <x v="17"/>
    <x v="2"/>
    <x v="18"/>
    <x v="2"/>
    <s v="Mg"/>
    <s v=""/>
    <n v="195.84"/>
    <n v="195.84"/>
    <s v="ppm"/>
    <n v="95490.15"/>
    <n v="1.06"/>
    <n v="0.54"/>
    <n v="514.91"/>
    <n v="0.54"/>
    <n v="1.57"/>
    <n v="1"/>
    <n v="1"/>
    <n v="1"/>
    <n v="94936.23"/>
    <n v="95579.97"/>
    <n v="95954.240000000005"/>
  </r>
  <r>
    <x v="17"/>
    <x v="2"/>
    <x v="18"/>
    <x v="3"/>
    <s v="Mg"/>
    <s v=""/>
    <n v="196.84"/>
    <n v="196.84"/>
    <s v="ppm"/>
    <n v="102332.27"/>
    <n v="1.02"/>
    <n v="0.52"/>
    <n v="528.48"/>
    <n v="0.52"/>
    <n v="1.76"/>
    <n v="1"/>
    <n v="1"/>
    <n v="1"/>
    <n v="101763.06"/>
    <n v="102426.38"/>
    <n v="102807.37"/>
  </r>
  <r>
    <x v="17"/>
    <x v="2"/>
    <x v="18"/>
    <x v="4"/>
    <s v="Zn"/>
    <s v=""/>
    <n v="3962.69"/>
    <n v="3962.69"/>
    <s v="ppm"/>
    <n v="52045.58"/>
    <n v="11.56"/>
    <n v="0.28999999999999998"/>
    <n v="151.79"/>
    <n v="0.28999999999999998"/>
    <n v="2.0099999999999998"/>
    <n v="1"/>
    <n v="1"/>
    <n v="1"/>
    <n v="51873.9"/>
    <n v="52100.85"/>
    <n v="52161.98"/>
  </r>
  <r>
    <x v="17"/>
    <x v="2"/>
    <x v="18"/>
    <x v="5"/>
    <s v="Zn"/>
    <s v=""/>
    <n v="3960.23"/>
    <n v="3960.23"/>
    <s v="ppm"/>
    <n v="82683.61"/>
    <n v="16.29"/>
    <n v="0.41"/>
    <n v="340.1"/>
    <n v="0.41"/>
    <n v="1.83"/>
    <n v="1"/>
    <n v="1"/>
    <n v="1"/>
    <n v="82311.08"/>
    <n v="82762.25"/>
    <n v="82977.5"/>
  </r>
  <r>
    <x v="18"/>
    <x v="3"/>
    <x v="19"/>
    <x v="6"/>
    <m/>
    <m/>
    <m/>
    <m/>
    <m/>
    <m/>
    <m/>
    <m/>
    <m/>
    <m/>
    <m/>
    <m/>
    <m/>
    <m/>
    <m/>
    <m/>
    <m/>
  </r>
  <r>
    <x v="18"/>
    <x v="3"/>
    <x v="19"/>
    <x v="6"/>
    <m/>
    <m/>
    <m/>
    <m/>
    <m/>
    <m/>
    <m/>
    <m/>
    <m/>
    <m/>
    <m/>
    <m/>
    <m/>
    <m/>
    <m/>
    <m/>
    <m/>
  </r>
  <r>
    <x v="18"/>
    <x v="3"/>
    <x v="19"/>
    <x v="6"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7">
  <r>
    <x v="0"/>
    <x v="0"/>
    <x v="0"/>
    <x v="0"/>
    <s v="Fe"/>
    <s v="!"/>
    <n v="0"/>
    <n v="0"/>
    <s v="ppm"/>
    <n v="20.7"/>
    <s v="-"/>
    <s v="-"/>
    <n v="2.2000000000000002"/>
    <n v="10.65"/>
    <n v="2.12"/>
    <s v="-"/>
    <s v="-"/>
    <s v="-"/>
    <n v="19.05"/>
    <n v="23.2"/>
    <n v="19.829999999999998"/>
  </r>
  <r>
    <x v="1"/>
    <x v="1"/>
    <x v="1"/>
    <x v="0"/>
    <s v="Fe"/>
    <s v="!"/>
    <n v="1000"/>
    <n v="1000"/>
    <s v="ppm"/>
    <n v="1938341.58"/>
    <s v="-"/>
    <s v="-"/>
    <n v="13413.52"/>
    <n v="0.69"/>
    <n v="2.12"/>
    <s v="-"/>
    <s v="-"/>
    <s v="-"/>
    <n v="1931212.29"/>
    <n v="1929998.15"/>
    <n v="1953814.3"/>
  </r>
  <r>
    <x v="2"/>
    <x v="1"/>
    <x v="2"/>
    <x v="0"/>
    <s v="Fe"/>
    <s v="!"/>
    <n v="800"/>
    <n v="800"/>
    <s v="ppm"/>
    <n v="1583764.98"/>
    <s v="-"/>
    <s v="-"/>
    <n v="10136.040000000001"/>
    <n v="0.64"/>
    <n v="2.12"/>
    <s v="-"/>
    <s v="-"/>
    <s v="-"/>
    <n v="1573047.02"/>
    <n v="1585051.68"/>
    <n v="1593196.23"/>
  </r>
  <r>
    <x v="3"/>
    <x v="1"/>
    <x v="3"/>
    <x v="0"/>
    <s v="Fe"/>
    <s v="!"/>
    <n v="600"/>
    <n v="600"/>
    <s v="ppm"/>
    <n v="1213512.97"/>
    <s v="-"/>
    <s v="-"/>
    <n v="810.32"/>
    <n v="7.0000000000000007E-2"/>
    <n v="2.12"/>
    <s v="-"/>
    <s v="-"/>
    <s v="-"/>
    <n v="1212861.96"/>
    <n v="1213256.45"/>
    <n v="1214420.5"/>
  </r>
  <r>
    <x v="4"/>
    <x v="1"/>
    <x v="4"/>
    <x v="0"/>
    <s v="Fe"/>
    <s v="!"/>
    <n v="400"/>
    <n v="400"/>
    <s v="ppm"/>
    <n v="830782.83"/>
    <s v="-"/>
    <s v="-"/>
    <n v="2953.73"/>
    <n v="0.36"/>
    <n v="2.12"/>
    <s v="-"/>
    <s v="-"/>
    <s v="-"/>
    <n v="827420.64"/>
    <n v="832960.16"/>
    <n v="831967.7"/>
  </r>
  <r>
    <x v="5"/>
    <x v="1"/>
    <x v="5"/>
    <x v="0"/>
    <s v="Fe"/>
    <s v="!"/>
    <n v="200"/>
    <n v="200"/>
    <s v="ppm"/>
    <n v="426293.9"/>
    <s v="-"/>
    <s v="-"/>
    <n v="989.16"/>
    <n v="0.23"/>
    <n v="2.12"/>
    <s v="-"/>
    <s v="-"/>
    <s v="-"/>
    <n v="425687.47"/>
    <n v="425758.9"/>
    <n v="427435.34"/>
  </r>
  <r>
    <x v="6"/>
    <x v="1"/>
    <x v="6"/>
    <x v="0"/>
    <s v="Fe"/>
    <s v="!"/>
    <m/>
    <m/>
    <s v="ppm"/>
    <n v="2109"/>
    <s v="-"/>
    <s v="-"/>
    <n v="8.4600000000000009"/>
    <n v="0.4"/>
    <n v="2.12"/>
    <s v="-"/>
    <s v="-"/>
    <s v="-"/>
    <n v="2116.42"/>
    <n v="2110.79"/>
    <n v="2099.79"/>
  </r>
  <r>
    <x v="7"/>
    <x v="1"/>
    <x v="7"/>
    <x v="0"/>
    <s v="Fe"/>
    <s v="!"/>
    <m/>
    <m/>
    <s v="ppm"/>
    <n v="1710.97"/>
    <s v="-"/>
    <s v="-"/>
    <n v="14.87"/>
    <n v="0.87"/>
    <n v="2.12"/>
    <s v="-"/>
    <s v="-"/>
    <s v="-"/>
    <n v="1694.07"/>
    <n v="1716.78"/>
    <n v="1722.06"/>
  </r>
  <r>
    <x v="8"/>
    <x v="1"/>
    <x v="8"/>
    <x v="0"/>
    <s v="Fe"/>
    <s v="!"/>
    <m/>
    <m/>
    <s v="ppm"/>
    <n v="1272.3699999999999"/>
    <s v="-"/>
    <s v="-"/>
    <n v="3.38"/>
    <n v="0.27"/>
    <n v="2.12"/>
    <s v="-"/>
    <s v="-"/>
    <s v="-"/>
    <n v="1276.01"/>
    <n v="1271.77"/>
    <n v="1269.33"/>
  </r>
  <r>
    <x v="9"/>
    <x v="1"/>
    <x v="9"/>
    <x v="0"/>
    <s v="Fe"/>
    <s v="!"/>
    <m/>
    <m/>
    <s v="ppm"/>
    <n v="872.52"/>
    <s v="-"/>
    <s v="-"/>
    <n v="7.18"/>
    <n v="0.82"/>
    <n v="2.12"/>
    <s v="-"/>
    <s v="-"/>
    <s v="-"/>
    <n v="864.81"/>
    <n v="879.01"/>
    <n v="873.74"/>
  </r>
  <r>
    <x v="10"/>
    <x v="1"/>
    <x v="10"/>
    <x v="0"/>
    <s v="Fe"/>
    <s v="!"/>
    <m/>
    <m/>
    <s v="ppm"/>
    <n v="452.04"/>
    <s v="-"/>
    <s v="-"/>
    <n v="4.97"/>
    <n v="1.1000000000000001"/>
    <n v="2.12"/>
    <s v="-"/>
    <s v="-"/>
    <s v="-"/>
    <n v="450.75"/>
    <n v="447.84"/>
    <n v="457.52"/>
  </r>
  <r>
    <x v="11"/>
    <x v="2"/>
    <x v="11"/>
    <x v="0"/>
    <s v="Fe"/>
    <s v="!u"/>
    <m/>
    <m/>
    <s v="ppm"/>
    <n v="17.809999999999999"/>
    <n v="0"/>
    <n v="0.01"/>
    <n v="1.83"/>
    <n v="10.27"/>
    <n v="2.12"/>
    <n v="1"/>
    <n v="1"/>
    <n v="1"/>
    <n v="15.84"/>
    <n v="19.46"/>
    <n v="18.14"/>
  </r>
  <r>
    <x v="12"/>
    <x v="2"/>
    <x v="12"/>
    <x v="0"/>
    <s v="Fe"/>
    <s v="!u"/>
    <m/>
    <m/>
    <s v="ppm"/>
    <n v="20.54"/>
    <n v="0"/>
    <n v="0.02"/>
    <n v="6.82"/>
    <n v="33.21"/>
    <n v="2.12"/>
    <n v="1"/>
    <n v="1"/>
    <n v="1"/>
    <n v="23.42"/>
    <n v="12.75"/>
    <n v="25.44"/>
  </r>
  <r>
    <x v="13"/>
    <x v="2"/>
    <x v="13"/>
    <x v="0"/>
    <s v="Fe"/>
    <s v="u"/>
    <m/>
    <m/>
    <s v="ppm"/>
    <n v="440.01"/>
    <n v="0"/>
    <n v="0.02"/>
    <n v="7.4"/>
    <n v="1.68"/>
    <n v="2.12"/>
    <n v="1"/>
    <n v="1"/>
    <n v="1"/>
    <n v="447.99"/>
    <n v="438.64"/>
    <n v="433.4"/>
  </r>
  <r>
    <x v="14"/>
    <x v="2"/>
    <x v="14"/>
    <x v="0"/>
    <s v="Fe"/>
    <s v="u"/>
    <m/>
    <m/>
    <s v="ppm"/>
    <n v="620.64"/>
    <n v="0.72"/>
    <n v="0.04"/>
    <n v="14.62"/>
    <n v="2.36"/>
    <n v="2.12"/>
    <n v="5.1999999999999998E-2"/>
    <n v="5"/>
    <n v="1"/>
    <n v="636.67999999999995"/>
    <n v="608.04999999999995"/>
    <n v="617.21"/>
  </r>
  <r>
    <x v="15"/>
    <x v="2"/>
    <x v="15"/>
    <x v="0"/>
    <s v="Fe"/>
    <s v="u"/>
    <m/>
    <m/>
    <s v="ppm"/>
    <n v="715.9"/>
    <n v="0.25"/>
    <n v="0.02"/>
    <n v="5.28"/>
    <n v="0.74"/>
    <n v="2.12"/>
    <n v="5.3900000000000003E-2"/>
    <n v="5"/>
    <n v="1"/>
    <n v="709.86"/>
    <n v="718.2"/>
    <n v="719.65"/>
  </r>
  <r>
    <x v="16"/>
    <x v="2"/>
    <x v="16"/>
    <x v="0"/>
    <s v="Fe"/>
    <s v="!u"/>
    <m/>
    <m/>
    <s v="ppm"/>
    <n v="961.28"/>
    <n v="0.18"/>
    <n v="0.01"/>
    <n v="3.76"/>
    <n v="0.39"/>
    <n v="2.12"/>
    <n v="5.45E-2"/>
    <n v="5"/>
    <n v="1"/>
    <n v="961.2"/>
    <n v="965.09"/>
    <n v="957.56"/>
  </r>
  <r>
    <x v="17"/>
    <x v="2"/>
    <x v="17"/>
    <x v="0"/>
    <s v="Fe"/>
    <s v="u"/>
    <m/>
    <m/>
    <s v="ppm"/>
    <n v="589.16999999999996"/>
    <n v="0.23"/>
    <n v="0.01"/>
    <n v="4.5999999999999996"/>
    <n v="0.78"/>
    <n v="2.12"/>
    <n v="5.0900000000000001E-2"/>
    <n v="5"/>
    <n v="1"/>
    <n v="586.33000000000004"/>
    <n v="594.48"/>
    <n v="586.70000000000005"/>
  </r>
  <r>
    <x v="18"/>
    <x v="2"/>
    <x v="18"/>
    <x v="0"/>
    <s v="Fe"/>
    <s v="u"/>
    <m/>
    <m/>
    <s v="ppm"/>
    <n v="663.71"/>
    <n v="0.6"/>
    <n v="0.04"/>
    <n v="12.76"/>
    <n v="1.92"/>
    <n v="2.12"/>
    <n v="5.4399999999999997E-2"/>
    <n v="5"/>
    <n v="1"/>
    <n v="659.34"/>
    <n v="653.71"/>
    <n v="678.08"/>
  </r>
  <r>
    <x v="19"/>
    <x v="2"/>
    <x v="19"/>
    <x v="0"/>
    <s v="Fe"/>
    <s v="u"/>
    <m/>
    <m/>
    <s v="ppm"/>
    <n v="598.29999999999995"/>
    <n v="0.14000000000000001"/>
    <n v="0.01"/>
    <n v="2.79"/>
    <n v="0.47"/>
    <n v="2.12"/>
    <n v="4.99E-2"/>
    <n v="5"/>
    <n v="1"/>
    <n v="599.41"/>
    <n v="600.36"/>
    <n v="595.12"/>
  </r>
  <r>
    <x v="20"/>
    <x v="2"/>
    <x v="20"/>
    <x v="0"/>
    <s v="Fe"/>
    <s v=""/>
    <n v="185.85"/>
    <n v="17801.25"/>
    <s v="ppm"/>
    <n v="399508.34"/>
    <n v="88.94"/>
    <n v="0.5"/>
    <n v="1824.31"/>
    <n v="0.46"/>
    <n v="2.12"/>
    <n v="5.2200000000000003E-2"/>
    <n v="5"/>
    <n v="1"/>
    <n v="397424.13"/>
    <n v="400815.34"/>
    <n v="400285.56"/>
  </r>
  <r>
    <x v="21"/>
    <x v="2"/>
    <x v="21"/>
    <x v="0"/>
    <s v="Fe"/>
    <s v=""/>
    <n v="700.88"/>
    <n v="68714.12"/>
    <s v="ppm"/>
    <n v="1411467.91"/>
    <n v="312.85000000000002"/>
    <n v="0.46"/>
    <n v="6269.82"/>
    <n v="0.44"/>
    <n v="2.12"/>
    <n v="5.0999999999999997E-2"/>
    <n v="5"/>
    <n v="1"/>
    <n v="1405261.81"/>
    <n v="1411342.35"/>
    <n v="1417799.56"/>
  </r>
  <r>
    <x v="11"/>
    <x v="2"/>
    <x v="22"/>
    <x v="0"/>
    <s v="Fe"/>
    <s v="u"/>
    <m/>
    <m/>
    <s v="ppm"/>
    <n v="13.69"/>
    <n v="0"/>
    <n v="0.02"/>
    <n v="6.35"/>
    <n v="46.41"/>
    <n v="2.12"/>
    <n v="1"/>
    <n v="1"/>
    <n v="1"/>
    <n v="18.190000000000001"/>
    <n v="6.42"/>
    <n v="16.46"/>
  </r>
  <r>
    <x v="22"/>
    <x v="2"/>
    <x v="23"/>
    <x v="0"/>
    <s v="Fe"/>
    <s v=""/>
    <n v="1016.74"/>
    <n v="1016.74"/>
    <s v="ppm"/>
    <n v="2032075.15"/>
    <n v="2.0299999999999998"/>
    <n v="0.2"/>
    <n v="3979.85"/>
    <n v="0.2"/>
    <n v="2.12"/>
    <n v="1"/>
    <n v="1"/>
    <n v="1"/>
    <n v="2030070.19"/>
    <n v="2036658.73"/>
    <n v="2029496.53"/>
  </r>
  <r>
    <x v="0"/>
    <x v="0"/>
    <x v="0"/>
    <x v="1"/>
    <s v="Fe"/>
    <s v="!"/>
    <n v="0"/>
    <n v="0"/>
    <s v="ppm"/>
    <n v="35.159999999999997"/>
    <s v="-"/>
    <s v="-"/>
    <n v="5.64"/>
    <n v="16.03"/>
    <n v="1.2"/>
    <s v="-"/>
    <s v="-"/>
    <s v="-"/>
    <n v="33.14"/>
    <n v="30.82"/>
    <n v="41.53"/>
  </r>
  <r>
    <x v="1"/>
    <x v="1"/>
    <x v="1"/>
    <x v="1"/>
    <s v="Fe"/>
    <s v="!"/>
    <m/>
    <m/>
    <s v="ppm"/>
    <n v="5829989.5499999998"/>
    <s v="-"/>
    <s v="-"/>
    <n v="27007.47"/>
    <n v="0.46"/>
    <n v="1.2"/>
    <s v="-"/>
    <s v="-"/>
    <s v="-"/>
    <n v="5808106.7999999998"/>
    <n v="5821688.71"/>
    <n v="5860173.1299999999"/>
  </r>
  <r>
    <x v="2"/>
    <x v="1"/>
    <x v="2"/>
    <x v="1"/>
    <s v="Fe"/>
    <s v="!"/>
    <m/>
    <m/>
    <s v="ppm"/>
    <n v="4841042.53"/>
    <s v="-"/>
    <s v="-"/>
    <n v="29257.42"/>
    <n v="0.6"/>
    <n v="1.2"/>
    <s v="-"/>
    <s v="-"/>
    <s v="-"/>
    <n v="4816056.99"/>
    <n v="4833842.96"/>
    <n v="4873227.6500000004"/>
  </r>
  <r>
    <x v="3"/>
    <x v="1"/>
    <x v="3"/>
    <x v="1"/>
    <s v="Fe"/>
    <s v="!"/>
    <m/>
    <m/>
    <s v="ppm"/>
    <n v="3822401.76"/>
    <s v="-"/>
    <s v="-"/>
    <n v="6516.1"/>
    <n v="0.17"/>
    <n v="1.2"/>
    <s v="-"/>
    <s v="-"/>
    <s v="-"/>
    <n v="3818058.96"/>
    <n v="3819252.01"/>
    <n v="3829894.31"/>
  </r>
  <r>
    <x v="4"/>
    <x v="1"/>
    <x v="4"/>
    <x v="1"/>
    <s v="Fe"/>
    <s v="!"/>
    <m/>
    <m/>
    <s v="ppm"/>
    <n v="2665675.81"/>
    <s v="-"/>
    <s v="-"/>
    <n v="10499.73"/>
    <n v="0.39"/>
    <n v="1.2"/>
    <s v="-"/>
    <s v="-"/>
    <s v="-"/>
    <n v="2654205.36"/>
    <n v="2674811.89"/>
    <n v="2668010.2000000002"/>
  </r>
  <r>
    <x v="5"/>
    <x v="1"/>
    <x v="5"/>
    <x v="1"/>
    <s v="Fe"/>
    <s v="!"/>
    <m/>
    <m/>
    <s v="ppm"/>
    <n v="1390733.96"/>
    <s v="-"/>
    <s v="-"/>
    <n v="6137.32"/>
    <n v="0.44"/>
    <n v="1.2"/>
    <s v="-"/>
    <s v="-"/>
    <s v="-"/>
    <n v="1383715.54"/>
    <n v="1393392.84"/>
    <n v="1395093.5"/>
  </r>
  <r>
    <x v="6"/>
    <x v="1"/>
    <x v="6"/>
    <x v="1"/>
    <s v="Fe"/>
    <s v="!"/>
    <n v="1"/>
    <n v="1"/>
    <s v="ppm"/>
    <n v="7018.33"/>
    <s v="-"/>
    <s v="-"/>
    <n v="29.39"/>
    <n v="0.42"/>
    <n v="1.2"/>
    <s v="-"/>
    <s v="-"/>
    <s v="-"/>
    <n v="7033.02"/>
    <n v="6984.49"/>
    <n v="7037.47"/>
  </r>
  <r>
    <x v="7"/>
    <x v="1"/>
    <x v="7"/>
    <x v="1"/>
    <s v="Fe"/>
    <s v="!"/>
    <n v="0.8"/>
    <n v="0.8"/>
    <s v="ppm"/>
    <n v="5709.9"/>
    <s v="-"/>
    <s v="-"/>
    <n v="21.78"/>
    <n v="0.38"/>
    <n v="1.2"/>
    <s v="-"/>
    <s v="-"/>
    <s v="-"/>
    <n v="5691.17"/>
    <n v="5733.8"/>
    <n v="5704.73"/>
  </r>
  <r>
    <x v="8"/>
    <x v="1"/>
    <x v="8"/>
    <x v="1"/>
    <s v="Fe"/>
    <s v="!"/>
    <n v="0.6"/>
    <n v="0.6"/>
    <s v="ppm"/>
    <n v="4212.82"/>
    <s v="-"/>
    <s v="-"/>
    <n v="24.57"/>
    <n v="0.57999999999999996"/>
    <n v="1.2"/>
    <s v="-"/>
    <s v="-"/>
    <s v="-"/>
    <n v="4240.84"/>
    <n v="4194.9799999999996"/>
    <n v="4202.63"/>
  </r>
  <r>
    <x v="9"/>
    <x v="1"/>
    <x v="9"/>
    <x v="1"/>
    <s v="Fe"/>
    <s v="!"/>
    <n v="0.4"/>
    <n v="0.4"/>
    <s v="ppm"/>
    <n v="2887.69"/>
    <s v="-"/>
    <s v="-"/>
    <n v="15.83"/>
    <n v="0.55000000000000004"/>
    <n v="1.2"/>
    <s v="-"/>
    <s v="-"/>
    <s v="-"/>
    <n v="2884.08"/>
    <n v="2873.97"/>
    <n v="2905.01"/>
  </r>
  <r>
    <x v="10"/>
    <x v="1"/>
    <x v="10"/>
    <x v="1"/>
    <s v="Fe"/>
    <s v="!"/>
    <n v="0.2"/>
    <n v="0.2"/>
    <s v="ppm"/>
    <n v="1457.91"/>
    <s v="-"/>
    <s v="-"/>
    <n v="1.49"/>
    <n v="0.1"/>
    <n v="1.2"/>
    <s v="-"/>
    <s v="-"/>
    <s v="-"/>
    <n v="1456.53"/>
    <n v="1457.7"/>
    <n v="1459.49"/>
  </r>
  <r>
    <x v="11"/>
    <x v="2"/>
    <x v="11"/>
    <x v="1"/>
    <s v="Fe"/>
    <s v="!u"/>
    <n v="-0.01"/>
    <n v="-0.01"/>
    <s v="ppm"/>
    <n v="7.39"/>
    <n v="0"/>
    <n v="6.34"/>
    <n v="2.4900000000000002"/>
    <n v="33.68"/>
    <n v="1.2"/>
    <n v="1"/>
    <n v="1"/>
    <n v="1"/>
    <n v="5.67"/>
    <n v="10.25"/>
    <n v="6.26"/>
  </r>
  <r>
    <x v="12"/>
    <x v="2"/>
    <x v="12"/>
    <x v="1"/>
    <s v="Fe"/>
    <s v="!u"/>
    <n v="0"/>
    <n v="0"/>
    <s v="ppm"/>
    <n v="44.71"/>
    <n v="0"/>
    <n v="404.18"/>
    <n v="7.9"/>
    <n v="17.66"/>
    <n v="1.2"/>
    <n v="1"/>
    <n v="1"/>
    <n v="1"/>
    <n v="38.75"/>
    <n v="53.67"/>
    <n v="41.71"/>
  </r>
  <r>
    <x v="13"/>
    <x v="2"/>
    <x v="13"/>
    <x v="1"/>
    <s v="Fe"/>
    <s v=""/>
    <n v="0.2"/>
    <n v="0.2"/>
    <s v="ppm"/>
    <n v="1425.62"/>
    <n v="0.01"/>
    <n v="2.93"/>
    <n v="40.46"/>
    <n v="2.84"/>
    <n v="1.2"/>
    <n v="1"/>
    <n v="1"/>
    <n v="1"/>
    <n v="1464.66"/>
    <n v="1428.34"/>
    <n v="1383.87"/>
  </r>
  <r>
    <x v="14"/>
    <x v="2"/>
    <x v="14"/>
    <x v="1"/>
    <s v="Fe"/>
    <s v=""/>
    <n v="0.28999999999999998"/>
    <n v="27.54"/>
    <s v="ppm"/>
    <n v="2066.39"/>
    <n v="0.32"/>
    <n v="1.1499999999999999"/>
    <n v="23.18"/>
    <n v="1.1200000000000001"/>
    <n v="1.2"/>
    <n v="5.1999999999999998E-2"/>
    <n v="5"/>
    <n v="1"/>
    <n v="2090.1"/>
    <n v="2065.29"/>
    <n v="2043.78"/>
  </r>
  <r>
    <x v="15"/>
    <x v="2"/>
    <x v="15"/>
    <x v="1"/>
    <s v="Fe"/>
    <s v=""/>
    <n v="0.33"/>
    <n v="30.5"/>
    <s v="ppm"/>
    <n v="2365.0500000000002"/>
    <n v="0.22"/>
    <n v="0.72"/>
    <n v="16.77"/>
    <n v="0.71"/>
    <n v="1.2"/>
    <n v="5.3900000000000003E-2"/>
    <n v="5"/>
    <n v="1"/>
    <n v="2382.13"/>
    <n v="2348.61"/>
    <n v="2364.41"/>
  </r>
  <r>
    <x v="16"/>
    <x v="2"/>
    <x v="16"/>
    <x v="1"/>
    <s v="Fe"/>
    <s v="!"/>
    <n v="0.44"/>
    <n v="40.17"/>
    <s v="ppm"/>
    <n v="3134.01"/>
    <n v="0.3"/>
    <n v="0.73"/>
    <n v="22.68"/>
    <n v="0.72"/>
    <n v="1.2"/>
    <n v="5.45E-2"/>
    <n v="5"/>
    <n v="1"/>
    <n v="3153.32"/>
    <n v="3109.04"/>
    <n v="3139.68"/>
  </r>
  <r>
    <x v="17"/>
    <x v="2"/>
    <x v="17"/>
    <x v="1"/>
    <s v="Fe"/>
    <s v=""/>
    <n v="0.27"/>
    <n v="26.89"/>
    <s v="ppm"/>
    <n v="1976.61"/>
    <n v="0.23"/>
    <n v="0.84"/>
    <n v="16.28"/>
    <n v="0.82"/>
    <n v="1.2"/>
    <n v="5.0900000000000001E-2"/>
    <n v="5"/>
    <n v="1"/>
    <n v="1965.55"/>
    <n v="1968.97"/>
    <n v="1995.31"/>
  </r>
  <r>
    <x v="18"/>
    <x v="2"/>
    <x v="18"/>
    <x v="1"/>
    <s v="Fe"/>
    <s v=""/>
    <n v="0.31"/>
    <n v="28.23"/>
    <s v="ppm"/>
    <n v="2212.66"/>
    <n v="0.51"/>
    <n v="1.8"/>
    <n v="39.01"/>
    <n v="1.76"/>
    <n v="1.2"/>
    <n v="5.4399999999999997E-2"/>
    <n v="5"/>
    <n v="1"/>
    <n v="2198.0300000000002"/>
    <n v="2183.0700000000002"/>
    <n v="2256.87"/>
  </r>
  <r>
    <x v="19"/>
    <x v="2"/>
    <x v="19"/>
    <x v="1"/>
    <s v="Fe"/>
    <s v=""/>
    <n v="0.27"/>
    <n v="27.2"/>
    <s v="ppm"/>
    <n v="1960.89"/>
    <n v="0.05"/>
    <n v="0.2"/>
    <n v="3.76"/>
    <n v="0.19"/>
    <n v="1.2"/>
    <n v="4.99E-2"/>
    <n v="5"/>
    <n v="1"/>
    <n v="1956.65"/>
    <n v="1962.22"/>
    <n v="1963.8"/>
  </r>
  <r>
    <x v="20"/>
    <x v="2"/>
    <x v="20"/>
    <x v="1"/>
    <s v="Fe"/>
    <s v="o"/>
    <m/>
    <m/>
    <s v="ppm"/>
    <n v="1297941.4099999999"/>
    <n v="156.22999999999999"/>
    <n v="0.89"/>
    <n v="11501.18"/>
    <n v="0.89"/>
    <n v="1.2"/>
    <n v="5.2200000000000003E-2"/>
    <n v="5"/>
    <n v="1"/>
    <n v="1285608.8700000001"/>
    <n v="1308374.81"/>
    <n v="1299840.56"/>
  </r>
  <r>
    <x v="21"/>
    <x v="2"/>
    <x v="21"/>
    <x v="1"/>
    <s v="Fe"/>
    <s v="o"/>
    <m/>
    <m/>
    <s v="ppm"/>
    <n v="4345280.8499999996"/>
    <n v="334.17"/>
    <n v="0.55000000000000004"/>
    <n v="24034.9"/>
    <n v="0.55000000000000004"/>
    <n v="1.2"/>
    <n v="5.0999999999999997E-2"/>
    <n v="5"/>
    <n v="1"/>
    <n v="4317952.0999999996"/>
    <n v="4363132.2300000004"/>
    <n v="4354758.22"/>
  </r>
  <r>
    <x v="11"/>
    <x v="2"/>
    <x v="22"/>
    <x v="1"/>
    <s v="Fe"/>
    <s v="u"/>
    <n v="0"/>
    <n v="0"/>
    <s v="ppm"/>
    <n v="29.91"/>
    <n v="0"/>
    <n v="40.200000000000003"/>
    <n v="6.74"/>
    <n v="22.52"/>
    <n v="1.2"/>
    <n v="1"/>
    <n v="1"/>
    <n v="1"/>
    <n v="24.01"/>
    <n v="28.47"/>
    <n v="37.25"/>
  </r>
  <r>
    <x v="22"/>
    <x v="2"/>
    <x v="23"/>
    <x v="1"/>
    <s v="Fe"/>
    <s v="o"/>
    <m/>
    <m/>
    <s v="ppm"/>
    <n v="6054997.3899999997"/>
    <n v="0.53"/>
    <n v="0.06"/>
    <n v="3765.95"/>
    <n v="0.06"/>
    <n v="1.2"/>
    <n v="1"/>
    <n v="1"/>
    <n v="1"/>
    <n v="6059218.29"/>
    <n v="6051981.2000000002"/>
    <n v="6053792.6900000004"/>
  </r>
  <r>
    <x v="0"/>
    <x v="0"/>
    <x v="0"/>
    <x v="2"/>
    <s v="Fe"/>
    <s v="!"/>
    <n v="0"/>
    <n v="0"/>
    <s v="ppm"/>
    <n v="22.13"/>
    <s v="-"/>
    <s v="-"/>
    <n v="1.51"/>
    <n v="6.85"/>
    <n v="1.49"/>
    <s v="-"/>
    <s v="-"/>
    <s v="-"/>
    <n v="23.88"/>
    <n v="21.34"/>
    <n v="21.18"/>
  </r>
  <r>
    <x v="1"/>
    <x v="1"/>
    <x v="1"/>
    <x v="2"/>
    <s v="Fe"/>
    <s v="!"/>
    <m/>
    <m/>
    <s v="ppm"/>
    <n v="2814392.01"/>
    <s v="-"/>
    <s v="-"/>
    <n v="19819.189999999999"/>
    <n v="0.7"/>
    <n v="1.49"/>
    <s v="-"/>
    <s v="-"/>
    <s v="-"/>
    <n v="2805136.47"/>
    <n v="2800893.79"/>
    <n v="2837145.77"/>
  </r>
  <r>
    <x v="2"/>
    <x v="1"/>
    <x v="2"/>
    <x v="2"/>
    <s v="Fe"/>
    <s v="!"/>
    <m/>
    <m/>
    <s v="ppm"/>
    <n v="2332742.6"/>
    <s v="-"/>
    <s v="-"/>
    <n v="20557.89"/>
    <n v="0.88"/>
    <n v="1.49"/>
    <s v="-"/>
    <s v="-"/>
    <s v="-"/>
    <n v="2313445.19"/>
    <n v="2330419.08"/>
    <n v="2354363.54"/>
  </r>
  <r>
    <x v="3"/>
    <x v="1"/>
    <x v="3"/>
    <x v="2"/>
    <s v="Fe"/>
    <s v="!"/>
    <m/>
    <m/>
    <s v="ppm"/>
    <n v="1812119.24"/>
    <s v="-"/>
    <s v="-"/>
    <n v="2575.92"/>
    <n v="0.14000000000000001"/>
    <n v="1.49"/>
    <s v="-"/>
    <s v="-"/>
    <s v="-"/>
    <n v="1814364.39"/>
    <n v="1812686.31"/>
    <n v="1809307.03"/>
  </r>
  <r>
    <x v="4"/>
    <x v="1"/>
    <x v="4"/>
    <x v="2"/>
    <s v="Fe"/>
    <s v="!"/>
    <m/>
    <m/>
    <s v="ppm"/>
    <n v="1258841.05"/>
    <s v="-"/>
    <s v="-"/>
    <n v="2123.2199999999998"/>
    <n v="0.17"/>
    <n v="1.49"/>
    <s v="-"/>
    <s v="-"/>
    <s v="-"/>
    <n v="1257727.96"/>
    <n v="1261289.3700000001"/>
    <n v="1257505.81"/>
  </r>
  <r>
    <x v="5"/>
    <x v="1"/>
    <x v="5"/>
    <x v="2"/>
    <s v="Fe"/>
    <s v="!"/>
    <m/>
    <m/>
    <s v="ppm"/>
    <n v="651117.37"/>
    <s v="-"/>
    <s v="-"/>
    <n v="1404.38"/>
    <n v="0.22"/>
    <n v="1.49"/>
    <s v="-"/>
    <s v="-"/>
    <s v="-"/>
    <n v="649571.31000000006"/>
    <n v="652314.14"/>
    <n v="651466.66"/>
  </r>
  <r>
    <x v="6"/>
    <x v="1"/>
    <x v="6"/>
    <x v="2"/>
    <s v="Fe"/>
    <s v="!"/>
    <n v="1"/>
    <n v="1"/>
    <s v="ppm"/>
    <n v="3278.06"/>
    <s v="-"/>
    <s v="-"/>
    <n v="8.26"/>
    <n v="0.25"/>
    <n v="1.49"/>
    <s v="-"/>
    <s v="-"/>
    <s v="-"/>
    <n v="3283.73"/>
    <n v="3268.58"/>
    <n v="3281.86"/>
  </r>
  <r>
    <x v="7"/>
    <x v="1"/>
    <x v="7"/>
    <x v="2"/>
    <s v="Fe"/>
    <s v="!"/>
    <n v="0.8"/>
    <n v="0.8"/>
    <s v="ppm"/>
    <n v="2674.17"/>
    <s v="-"/>
    <s v="-"/>
    <n v="10.25"/>
    <n v="0.38"/>
    <n v="1.49"/>
    <s v="-"/>
    <s v="-"/>
    <s v="-"/>
    <n v="2667.1"/>
    <n v="2685.92"/>
    <n v="2669.48"/>
  </r>
  <r>
    <x v="8"/>
    <x v="1"/>
    <x v="8"/>
    <x v="2"/>
    <s v="Fe"/>
    <s v="!"/>
    <n v="0.6"/>
    <n v="0.6"/>
    <s v="ppm"/>
    <n v="1979.17"/>
    <s v="-"/>
    <s v="-"/>
    <n v="6.81"/>
    <n v="0.34"/>
    <n v="1.49"/>
    <s v="-"/>
    <s v="-"/>
    <s v="-"/>
    <n v="1986.64"/>
    <n v="1977.57"/>
    <n v="1973.31"/>
  </r>
  <r>
    <x v="9"/>
    <x v="1"/>
    <x v="9"/>
    <x v="2"/>
    <s v="Fe"/>
    <s v="!"/>
    <n v="0.4"/>
    <n v="0.4"/>
    <s v="ppm"/>
    <n v="1354.87"/>
    <s v="-"/>
    <s v="-"/>
    <n v="0.99"/>
    <n v="7.0000000000000007E-2"/>
    <n v="1.49"/>
    <s v="-"/>
    <s v="-"/>
    <s v="-"/>
    <n v="1355.89"/>
    <n v="1354.8"/>
    <n v="1353.91"/>
  </r>
  <r>
    <x v="10"/>
    <x v="1"/>
    <x v="10"/>
    <x v="2"/>
    <s v="Fe"/>
    <s v="!"/>
    <n v="0.2"/>
    <n v="0.2"/>
    <s v="ppm"/>
    <n v="689.83"/>
    <s v="-"/>
    <s v="-"/>
    <n v="3.09"/>
    <n v="0.45"/>
    <n v="1.49"/>
    <s v="-"/>
    <s v="-"/>
    <s v="-"/>
    <n v="689.84"/>
    <n v="686.74"/>
    <n v="692.92"/>
  </r>
  <r>
    <x v="11"/>
    <x v="2"/>
    <x v="11"/>
    <x v="2"/>
    <s v="Fe"/>
    <s v="!u"/>
    <n v="-0.01"/>
    <n v="-0.01"/>
    <s v="ppm"/>
    <n v="9.51"/>
    <n v="0"/>
    <n v="21.15"/>
    <n v="3.54"/>
    <n v="37.25"/>
    <n v="1.49"/>
    <n v="1"/>
    <n v="1"/>
    <n v="1"/>
    <n v="7.63"/>
    <n v="13.6"/>
    <n v="7.31"/>
  </r>
  <r>
    <x v="12"/>
    <x v="2"/>
    <x v="12"/>
    <x v="2"/>
    <s v="Fe"/>
    <s v="!u"/>
    <n v="0"/>
    <n v="0"/>
    <s v="ppm"/>
    <n v="24.42"/>
    <n v="0"/>
    <n v="331.81"/>
    <n v="6.12"/>
    <n v="25.05"/>
    <n v="1.49"/>
    <n v="1"/>
    <n v="1"/>
    <n v="1"/>
    <n v="21.79"/>
    <n v="20.059999999999999"/>
    <n v="31.42"/>
  </r>
  <r>
    <x v="13"/>
    <x v="2"/>
    <x v="13"/>
    <x v="2"/>
    <s v="Fe"/>
    <s v=""/>
    <n v="0.19"/>
    <n v="0.19"/>
    <s v="ppm"/>
    <n v="669.94"/>
    <n v="0.01"/>
    <n v="3.27"/>
    <n v="21.06"/>
    <n v="3.14"/>
    <n v="1.49"/>
    <n v="1"/>
    <n v="1"/>
    <n v="1"/>
    <n v="691.52"/>
    <n v="668.87"/>
    <n v="649.42999999999995"/>
  </r>
  <r>
    <x v="14"/>
    <x v="2"/>
    <x v="14"/>
    <x v="2"/>
    <s v="Fe"/>
    <s v=""/>
    <n v="0.28000000000000003"/>
    <n v="27.23"/>
    <s v="ppm"/>
    <n v="964.56"/>
    <n v="0.1"/>
    <n v="0.38"/>
    <n v="3.53"/>
    <n v="0.37"/>
    <n v="1.49"/>
    <n v="5.1999999999999998E-2"/>
    <n v="5"/>
    <n v="1"/>
    <n v="968.56"/>
    <n v="961.91"/>
    <n v="963.2"/>
  </r>
  <r>
    <x v="15"/>
    <x v="2"/>
    <x v="15"/>
    <x v="2"/>
    <s v="Fe"/>
    <s v=""/>
    <n v="0.33"/>
    <n v="30.37"/>
    <s v="ppm"/>
    <n v="1111.03"/>
    <n v="0.31"/>
    <n v="1.03"/>
    <n v="11.22"/>
    <n v="1.01"/>
    <n v="1.49"/>
    <n v="5.3900000000000003E-2"/>
    <n v="5"/>
    <n v="1"/>
    <n v="1119.4000000000001"/>
    <n v="1098.28"/>
    <n v="1115.42"/>
  </r>
  <r>
    <x v="16"/>
    <x v="2"/>
    <x v="16"/>
    <x v="2"/>
    <s v="Fe"/>
    <s v="!"/>
    <n v="0.44"/>
    <n v="40.11"/>
    <s v="ppm"/>
    <n v="1474.62"/>
    <n v="0.2"/>
    <n v="0.51"/>
    <n v="7.33"/>
    <n v="0.5"/>
    <n v="1.49"/>
    <n v="5.45E-2"/>
    <n v="5"/>
    <n v="1"/>
    <n v="1478.06"/>
    <n v="1479.61"/>
    <n v="1466.2"/>
  </r>
  <r>
    <x v="17"/>
    <x v="2"/>
    <x v="17"/>
    <x v="2"/>
    <s v="Fe"/>
    <s v=""/>
    <n v="0.27"/>
    <n v="26.86"/>
    <s v="ppm"/>
    <n v="932.13"/>
    <n v="0.25"/>
    <n v="0.93"/>
    <n v="8.3800000000000008"/>
    <n v="0.9"/>
    <n v="1.49"/>
    <n v="5.0900000000000001E-2"/>
    <n v="5"/>
    <n v="1"/>
    <n v="925.69"/>
    <n v="941.61"/>
    <n v="929.09"/>
  </r>
  <r>
    <x v="18"/>
    <x v="2"/>
    <x v="18"/>
    <x v="2"/>
    <s v="Fe"/>
    <s v=""/>
    <n v="0.31"/>
    <n v="28.07"/>
    <s v="ppm"/>
    <n v="1038.04"/>
    <n v="0.48"/>
    <n v="1.69"/>
    <n v="17.14"/>
    <n v="1.65"/>
    <n v="1.49"/>
    <n v="5.4399999999999997E-2"/>
    <n v="5"/>
    <n v="1"/>
    <n v="1038.56"/>
    <n v="1020.64"/>
    <n v="1054.9100000000001"/>
  </r>
  <r>
    <x v="19"/>
    <x v="2"/>
    <x v="19"/>
    <x v="2"/>
    <s v="Fe"/>
    <s v=""/>
    <n v="0.27"/>
    <n v="27.39"/>
    <s v="ppm"/>
    <n v="931.83"/>
    <n v="0.15"/>
    <n v="0.53"/>
    <n v="4.8099999999999996"/>
    <n v="0.52"/>
    <n v="1.49"/>
    <n v="4.99E-2"/>
    <n v="5"/>
    <n v="1"/>
    <n v="926.78"/>
    <n v="936.36"/>
    <n v="932.35"/>
  </r>
  <r>
    <x v="20"/>
    <x v="2"/>
    <x v="20"/>
    <x v="2"/>
    <s v="Fe"/>
    <s v="o"/>
    <m/>
    <m/>
    <s v="ppm"/>
    <n v="614936.07999999996"/>
    <n v="165.48"/>
    <n v="0.93"/>
    <n v="5723.91"/>
    <n v="0.93"/>
    <n v="1.49"/>
    <n v="5.2200000000000003E-2"/>
    <n v="5"/>
    <n v="1"/>
    <n v="609159.84"/>
    <n v="620606.18999999994"/>
    <n v="615042.21"/>
  </r>
  <r>
    <x v="21"/>
    <x v="2"/>
    <x v="21"/>
    <x v="2"/>
    <s v="Fe"/>
    <s v="o"/>
    <m/>
    <m/>
    <s v="ppm"/>
    <n v="2094146.86"/>
    <n v="323.70999999999998"/>
    <n v="0.52"/>
    <n v="10939.78"/>
    <n v="0.52"/>
    <n v="1.49"/>
    <n v="5.0999999999999997E-2"/>
    <n v="5"/>
    <n v="1"/>
    <n v="2081525.83"/>
    <n v="2099998.14"/>
    <n v="2100916.62"/>
  </r>
  <r>
    <x v="11"/>
    <x v="2"/>
    <x v="22"/>
    <x v="2"/>
    <s v="Fe"/>
    <s v="u"/>
    <n v="0"/>
    <n v="0"/>
    <s v="ppm"/>
    <n v="19.3"/>
    <n v="0"/>
    <n v="59.51"/>
    <n v="4.1399999999999997"/>
    <n v="21.47"/>
    <n v="1.49"/>
    <n v="1"/>
    <n v="1"/>
    <n v="1"/>
    <n v="24.02"/>
    <n v="16.25"/>
    <n v="17.63"/>
  </r>
  <r>
    <x v="22"/>
    <x v="2"/>
    <x v="23"/>
    <x v="2"/>
    <s v="Fe"/>
    <s v="o"/>
    <m/>
    <m/>
    <s v="ppm"/>
    <n v="2928310.27"/>
    <n v="0.86"/>
    <n v="0.1"/>
    <n v="2833.47"/>
    <n v="0.1"/>
    <n v="1.49"/>
    <n v="1"/>
    <n v="1"/>
    <n v="1"/>
    <n v="2927692.36"/>
    <n v="2931401.71"/>
    <n v="2925836.75"/>
  </r>
  <r>
    <x v="0"/>
    <x v="0"/>
    <x v="0"/>
    <x v="3"/>
    <s v="Fe"/>
    <s v="!"/>
    <n v="0"/>
    <n v="0"/>
    <s v="ppm"/>
    <n v="19.149999999999999"/>
    <s v="-"/>
    <s v="-"/>
    <n v="3.88"/>
    <n v="20.27"/>
    <n v="1.76"/>
    <s v="-"/>
    <s v="-"/>
    <s v="-"/>
    <n v="17.05"/>
    <n v="23.63"/>
    <n v="16.78"/>
  </r>
  <r>
    <x v="1"/>
    <x v="1"/>
    <x v="1"/>
    <x v="3"/>
    <s v="Fe"/>
    <s v="!"/>
    <n v="1000"/>
    <n v="1000"/>
    <s v="ppm"/>
    <n v="2364296.9900000002"/>
    <s v="-"/>
    <s v="-"/>
    <n v="13060.7"/>
    <n v="0.55000000000000004"/>
    <n v="1.76"/>
    <s v="-"/>
    <s v="-"/>
    <s v="-"/>
    <n v="2359612.96"/>
    <n v="2354224.21"/>
    <n v="2379053.79"/>
  </r>
  <r>
    <x v="2"/>
    <x v="1"/>
    <x v="2"/>
    <x v="3"/>
    <s v="Fe"/>
    <s v="!"/>
    <n v="800"/>
    <n v="800"/>
    <s v="ppm"/>
    <n v="1927512.04"/>
    <s v="-"/>
    <s v="-"/>
    <n v="9615.31"/>
    <n v="0.5"/>
    <n v="1.76"/>
    <s v="-"/>
    <s v="-"/>
    <s v="-"/>
    <n v="1916665.36"/>
    <n v="1930882.05"/>
    <n v="1934988.73"/>
  </r>
  <r>
    <x v="3"/>
    <x v="1"/>
    <x v="3"/>
    <x v="3"/>
    <s v="Fe"/>
    <s v="!"/>
    <n v="600"/>
    <n v="600"/>
    <s v="ppm"/>
    <n v="1471734.36"/>
    <s v="-"/>
    <s v="-"/>
    <n v="1341.65"/>
    <n v="0.09"/>
    <n v="1.76"/>
    <s v="-"/>
    <s v="-"/>
    <s v="-"/>
    <n v="1472700.77"/>
    <n v="1472299.74"/>
    <n v="1470202.55"/>
  </r>
  <r>
    <x v="4"/>
    <x v="1"/>
    <x v="4"/>
    <x v="3"/>
    <s v="Fe"/>
    <s v="!"/>
    <n v="400"/>
    <n v="400"/>
    <s v="ppm"/>
    <n v="1005716.49"/>
    <s v="-"/>
    <s v="-"/>
    <n v="3928.03"/>
    <n v="0.39"/>
    <n v="1.76"/>
    <s v="-"/>
    <s v="-"/>
    <s v="-"/>
    <n v="1001851.22"/>
    <n v="1009704.41"/>
    <n v="1005593.83"/>
  </r>
  <r>
    <x v="5"/>
    <x v="1"/>
    <x v="5"/>
    <x v="3"/>
    <s v="Fe"/>
    <s v="!"/>
    <n v="200"/>
    <n v="200"/>
    <s v="ppm"/>
    <n v="515112.13"/>
    <s v="-"/>
    <s v="-"/>
    <n v="1168.5999999999999"/>
    <n v="0.23"/>
    <n v="1.76"/>
    <s v="-"/>
    <s v="-"/>
    <s v="-"/>
    <n v="514560.45"/>
    <n v="514321.49"/>
    <n v="516454.43"/>
  </r>
  <r>
    <x v="6"/>
    <x v="1"/>
    <x v="6"/>
    <x v="3"/>
    <s v="Fe"/>
    <s v="!"/>
    <m/>
    <m/>
    <s v="ppm"/>
    <n v="2541.5100000000002"/>
    <s v="-"/>
    <s v="-"/>
    <n v="15.36"/>
    <n v="0.6"/>
    <n v="1.76"/>
    <s v="-"/>
    <s v="-"/>
    <s v="-"/>
    <n v="2534.91"/>
    <n v="2530.5500000000002"/>
    <n v="2559.06"/>
  </r>
  <r>
    <x v="7"/>
    <x v="1"/>
    <x v="7"/>
    <x v="3"/>
    <s v="Fe"/>
    <s v="!"/>
    <m/>
    <m/>
    <s v="ppm"/>
    <n v="2068.33"/>
    <s v="-"/>
    <s v="-"/>
    <n v="7.15"/>
    <n v="0.35"/>
    <n v="1.76"/>
    <s v="-"/>
    <s v="-"/>
    <s v="-"/>
    <n v="2070.94"/>
    <n v="2060.25"/>
    <n v="2073.81"/>
  </r>
  <r>
    <x v="8"/>
    <x v="1"/>
    <x v="8"/>
    <x v="3"/>
    <s v="Fe"/>
    <s v="!"/>
    <m/>
    <m/>
    <s v="ppm"/>
    <n v="1523.06"/>
    <s v="-"/>
    <s v="-"/>
    <n v="20.95"/>
    <n v="1.38"/>
    <n v="1.76"/>
    <s v="-"/>
    <s v="-"/>
    <s v="-"/>
    <n v="1537.03"/>
    <n v="1498.98"/>
    <n v="1533.17"/>
  </r>
  <r>
    <x v="9"/>
    <x v="1"/>
    <x v="9"/>
    <x v="3"/>
    <s v="Fe"/>
    <s v="!"/>
    <m/>
    <m/>
    <s v="ppm"/>
    <n v="1042.76"/>
    <s v="-"/>
    <s v="-"/>
    <n v="11.53"/>
    <n v="1.1100000000000001"/>
    <n v="1.76"/>
    <s v="-"/>
    <s v="-"/>
    <s v="-"/>
    <n v="1035.05"/>
    <n v="1037.23"/>
    <n v="1056.01"/>
  </r>
  <r>
    <x v="10"/>
    <x v="1"/>
    <x v="10"/>
    <x v="3"/>
    <s v="Fe"/>
    <s v="!"/>
    <m/>
    <m/>
    <s v="ppm"/>
    <n v="540.4"/>
    <s v="-"/>
    <s v="-"/>
    <n v="7.22"/>
    <n v="1.34"/>
    <n v="1.76"/>
    <s v="-"/>
    <s v="-"/>
    <s v="-"/>
    <n v="544.91"/>
    <n v="544.23"/>
    <n v="532.08000000000004"/>
  </r>
  <r>
    <x v="11"/>
    <x v="2"/>
    <x v="11"/>
    <x v="3"/>
    <s v="Fe"/>
    <s v="!u"/>
    <m/>
    <m/>
    <s v="ppm"/>
    <n v="5.6"/>
    <n v="0"/>
    <n v="0.01"/>
    <n v="2.2400000000000002"/>
    <n v="39.950000000000003"/>
    <n v="1.76"/>
    <n v="1"/>
    <n v="1"/>
    <n v="1"/>
    <n v="7.32"/>
    <n v="6.4"/>
    <n v="3.07"/>
  </r>
  <r>
    <x v="12"/>
    <x v="2"/>
    <x v="12"/>
    <x v="3"/>
    <s v="Fe"/>
    <s v="!u"/>
    <m/>
    <m/>
    <s v="ppm"/>
    <n v="20.88"/>
    <n v="0"/>
    <n v="0.02"/>
    <n v="7.58"/>
    <n v="36.31"/>
    <n v="1.76"/>
    <n v="1"/>
    <n v="1"/>
    <n v="1"/>
    <n v="16.010000000000002"/>
    <n v="17.02"/>
    <n v="29.62"/>
  </r>
  <r>
    <x v="13"/>
    <x v="2"/>
    <x v="13"/>
    <x v="3"/>
    <s v="Fe"/>
    <s v="u"/>
    <m/>
    <m/>
    <s v="ppm"/>
    <n v="530.70000000000005"/>
    <n v="0.01"/>
    <n v="0.03"/>
    <n v="12.7"/>
    <n v="2.39"/>
    <n v="1.76"/>
    <n v="1"/>
    <n v="1"/>
    <n v="1"/>
    <n v="539.07000000000005"/>
    <n v="536.94000000000005"/>
    <n v="516.09"/>
  </r>
  <r>
    <x v="14"/>
    <x v="2"/>
    <x v="14"/>
    <x v="3"/>
    <s v="Fe"/>
    <s v="u"/>
    <m/>
    <m/>
    <s v="ppm"/>
    <n v="749.48"/>
    <n v="0.71"/>
    <n v="0.05"/>
    <n v="17.600000000000001"/>
    <n v="2.35"/>
    <n v="1.76"/>
    <n v="5.1999999999999998E-2"/>
    <n v="5"/>
    <n v="1"/>
    <n v="769.8"/>
    <n v="739.11"/>
    <n v="739.54"/>
  </r>
  <r>
    <x v="15"/>
    <x v="2"/>
    <x v="15"/>
    <x v="3"/>
    <s v="Fe"/>
    <s v="u"/>
    <m/>
    <m/>
    <s v="ppm"/>
    <n v="864.64"/>
    <n v="0.55000000000000004"/>
    <n v="0.04"/>
    <n v="14.19"/>
    <n v="1.64"/>
    <n v="1.76"/>
    <n v="5.3900000000000003E-2"/>
    <n v="5"/>
    <n v="1"/>
    <n v="873.11"/>
    <n v="848.25"/>
    <n v="872.55"/>
  </r>
  <r>
    <x v="16"/>
    <x v="2"/>
    <x v="16"/>
    <x v="3"/>
    <s v="Fe"/>
    <s v="!u"/>
    <m/>
    <m/>
    <s v="ppm"/>
    <n v="1143.55"/>
    <n v="0.21"/>
    <n v="0.01"/>
    <n v="5.47"/>
    <n v="0.48"/>
    <n v="1.76"/>
    <n v="5.45E-2"/>
    <n v="5"/>
    <n v="1"/>
    <n v="1138.44"/>
    <n v="1149.31"/>
    <n v="1142.8900000000001"/>
  </r>
  <r>
    <x v="17"/>
    <x v="2"/>
    <x v="17"/>
    <x v="3"/>
    <s v="Fe"/>
    <s v="u"/>
    <m/>
    <m/>
    <s v="ppm"/>
    <n v="711.13"/>
    <n v="0.19"/>
    <n v="0.01"/>
    <n v="4.7300000000000004"/>
    <n v="0.66"/>
    <n v="1.76"/>
    <n v="5.0900000000000001E-2"/>
    <n v="5"/>
    <n v="1"/>
    <n v="714.16"/>
    <n v="713.55"/>
    <n v="705.68"/>
  </r>
  <r>
    <x v="18"/>
    <x v="2"/>
    <x v="18"/>
    <x v="3"/>
    <s v="Fe"/>
    <s v="u"/>
    <m/>
    <m/>
    <s v="ppm"/>
    <n v="808.75"/>
    <n v="0.34"/>
    <n v="0.02"/>
    <n v="8.77"/>
    <n v="1.08"/>
    <n v="1.76"/>
    <n v="5.4399999999999997E-2"/>
    <n v="5"/>
    <n v="1"/>
    <n v="805.75"/>
    <n v="801.86"/>
    <n v="818.62"/>
  </r>
  <r>
    <x v="19"/>
    <x v="2"/>
    <x v="19"/>
    <x v="3"/>
    <s v="Fe"/>
    <s v="u"/>
    <m/>
    <m/>
    <s v="ppm"/>
    <n v="720.07"/>
    <n v="0.49"/>
    <n v="0.03"/>
    <n v="11.77"/>
    <n v="1.63"/>
    <n v="1.76"/>
    <n v="4.99E-2"/>
    <n v="5"/>
    <n v="1"/>
    <n v="733.2"/>
    <n v="710.47"/>
    <n v="716.55"/>
  </r>
  <r>
    <x v="20"/>
    <x v="2"/>
    <x v="20"/>
    <x v="3"/>
    <s v="Fe"/>
    <s v=""/>
    <n v="187.52"/>
    <n v="17961.490000000002"/>
    <s v="ppm"/>
    <n v="486511.15"/>
    <n v="107.8"/>
    <n v="0.6"/>
    <n v="2685.02"/>
    <n v="0.55000000000000004"/>
    <n v="1.76"/>
    <n v="5.2200000000000003E-2"/>
    <n v="5"/>
    <n v="1"/>
    <n v="483442.6"/>
    <n v="488429.22"/>
    <n v="487661.64"/>
  </r>
  <r>
    <x v="21"/>
    <x v="2"/>
    <x v="21"/>
    <x v="3"/>
    <s v="Fe"/>
    <s v=""/>
    <n v="707.42"/>
    <n v="69354.960000000006"/>
    <s v="ppm"/>
    <n v="1726858.49"/>
    <n v="322.14"/>
    <n v="0.46"/>
    <n v="7838.98"/>
    <n v="0.45"/>
    <n v="1.76"/>
    <n v="5.0999999999999997E-2"/>
    <n v="5"/>
    <n v="1"/>
    <n v="1719039.22"/>
    <n v="1726819.22"/>
    <n v="1734717.03"/>
  </r>
  <r>
    <x v="11"/>
    <x v="2"/>
    <x v="22"/>
    <x v="3"/>
    <s v="Fe"/>
    <s v="u"/>
    <m/>
    <m/>
    <s v="ppm"/>
    <n v="14.12"/>
    <n v="0"/>
    <n v="0.01"/>
    <n v="5.23"/>
    <n v="37.020000000000003"/>
    <n v="1.76"/>
    <n v="1"/>
    <n v="1"/>
    <n v="1"/>
    <n v="18.77"/>
    <n v="8.4600000000000009"/>
    <n v="15.13"/>
  </r>
  <r>
    <x v="22"/>
    <x v="2"/>
    <x v="23"/>
    <x v="3"/>
    <s v="Fe"/>
    <s v=""/>
    <n v="1024.45"/>
    <n v="1024.45"/>
    <s v="ppm"/>
    <n v="2483215.08"/>
    <n v="0.65"/>
    <n v="0.06"/>
    <n v="1555.37"/>
    <n v="0.06"/>
    <n v="1.76"/>
    <n v="1"/>
    <n v="1"/>
    <n v="1"/>
    <n v="2481861.37"/>
    <n v="2482869.79"/>
    <n v="2484914.08"/>
  </r>
  <r>
    <x v="0"/>
    <x v="0"/>
    <x v="0"/>
    <x v="4"/>
    <s v="Mg"/>
    <s v="!"/>
    <n v="0"/>
    <n v="0"/>
    <s v="ppm"/>
    <n v="16.41"/>
    <s v="-"/>
    <s v="-"/>
    <n v="7.29"/>
    <n v="44.42"/>
    <n v="2.0699999999999998"/>
    <s v="-"/>
    <s v="-"/>
    <s v="-"/>
    <n v="8.06"/>
    <n v="19.670000000000002"/>
    <n v="21.5"/>
  </r>
  <r>
    <x v="1"/>
    <x v="1"/>
    <x v="1"/>
    <x v="4"/>
    <s v="Mg"/>
    <s v="!"/>
    <n v="40"/>
    <n v="40"/>
    <s v="ppm"/>
    <n v="17197.009999999998"/>
    <s v="-"/>
    <s v="-"/>
    <n v="109.5"/>
    <n v="0.64"/>
    <n v="2.0699999999999998"/>
    <s v="-"/>
    <s v="-"/>
    <s v="-"/>
    <n v="17085.07"/>
    <n v="17202.07"/>
    <n v="17303.89"/>
  </r>
  <r>
    <x v="2"/>
    <x v="1"/>
    <x v="2"/>
    <x v="4"/>
    <s v="Mg"/>
    <s v="!"/>
    <n v="32"/>
    <n v="32"/>
    <s v="ppm"/>
    <n v="13867.76"/>
    <s v="-"/>
    <s v="-"/>
    <n v="71.38"/>
    <n v="0.51"/>
    <n v="2.0699999999999998"/>
    <s v="-"/>
    <s v="-"/>
    <s v="-"/>
    <n v="13797.5"/>
    <n v="13865.57"/>
    <n v="13940.21"/>
  </r>
  <r>
    <x v="3"/>
    <x v="1"/>
    <x v="3"/>
    <x v="4"/>
    <s v="Mg"/>
    <s v="!"/>
    <n v="24"/>
    <n v="24"/>
    <s v="ppm"/>
    <n v="10487.59"/>
    <s v="-"/>
    <s v="-"/>
    <n v="27.68"/>
    <n v="0.26"/>
    <n v="2.0699999999999998"/>
    <s v="-"/>
    <s v="-"/>
    <s v="-"/>
    <n v="10486.38"/>
    <n v="10515.85"/>
    <n v="10460.540000000001"/>
  </r>
  <r>
    <x v="4"/>
    <x v="1"/>
    <x v="4"/>
    <x v="4"/>
    <s v="Mg"/>
    <s v="!"/>
    <n v="16"/>
    <n v="16"/>
    <s v="ppm"/>
    <n v="7132.06"/>
    <s v="-"/>
    <s v="-"/>
    <n v="23.85"/>
    <n v="0.33"/>
    <n v="2.0699999999999998"/>
    <s v="-"/>
    <s v="-"/>
    <s v="-"/>
    <n v="7113.01"/>
    <n v="7158.81"/>
    <n v="7124.37"/>
  </r>
  <r>
    <x v="5"/>
    <x v="1"/>
    <x v="5"/>
    <x v="4"/>
    <s v="Mg"/>
    <s v="!"/>
    <n v="8"/>
    <n v="8"/>
    <s v="ppm"/>
    <n v="3612.1"/>
    <s v="-"/>
    <s v="-"/>
    <n v="10"/>
    <n v="0.28000000000000003"/>
    <n v="2.0699999999999998"/>
    <s v="-"/>
    <s v="-"/>
    <s v="-"/>
    <n v="3608"/>
    <n v="3604.81"/>
    <n v="3623.51"/>
  </r>
  <r>
    <x v="6"/>
    <x v="1"/>
    <x v="6"/>
    <x v="4"/>
    <s v="Mg"/>
    <s v="!"/>
    <m/>
    <m/>
    <s v="ppm"/>
    <n v="17.02"/>
    <s v="-"/>
    <s v="-"/>
    <n v="7.73"/>
    <n v="45.44"/>
    <n v="2.0699999999999998"/>
    <s v="-"/>
    <s v="-"/>
    <s v="-"/>
    <n v="17.5"/>
    <n v="24.49"/>
    <n v="9.0500000000000007"/>
  </r>
  <r>
    <x v="7"/>
    <x v="1"/>
    <x v="7"/>
    <x v="4"/>
    <s v="Mg"/>
    <s v="!"/>
    <m/>
    <m/>
    <s v="ppm"/>
    <n v="50.25"/>
    <s v="-"/>
    <s v="-"/>
    <n v="6.95"/>
    <n v="13.82"/>
    <n v="2.0699999999999998"/>
    <s v="-"/>
    <s v="-"/>
    <s v="-"/>
    <n v="46.46"/>
    <n v="46.03"/>
    <n v="58.27"/>
  </r>
  <r>
    <x v="8"/>
    <x v="1"/>
    <x v="8"/>
    <x v="4"/>
    <s v="Mg"/>
    <s v="!"/>
    <m/>
    <m/>
    <s v="ppm"/>
    <n v="13.45"/>
    <s v="-"/>
    <s v="-"/>
    <n v="5.4"/>
    <n v="40.18"/>
    <n v="2.0699999999999998"/>
    <s v="-"/>
    <s v="-"/>
    <s v="-"/>
    <n v="19.11"/>
    <n v="8.35"/>
    <n v="12.89"/>
  </r>
  <r>
    <x v="9"/>
    <x v="1"/>
    <x v="9"/>
    <x v="4"/>
    <s v="Mg"/>
    <s v="!"/>
    <m/>
    <m/>
    <s v="ppm"/>
    <n v="20.32"/>
    <s v="-"/>
    <s v="-"/>
    <n v="0.54"/>
    <n v="2.65"/>
    <n v="2.0699999999999998"/>
    <s v="-"/>
    <s v="-"/>
    <s v="-"/>
    <n v="20.78"/>
    <n v="19.73"/>
    <n v="20.440000000000001"/>
  </r>
  <r>
    <x v="10"/>
    <x v="1"/>
    <x v="10"/>
    <x v="4"/>
    <s v="Mg"/>
    <s v="!"/>
    <m/>
    <m/>
    <s v="ppm"/>
    <n v="16.559999999999999"/>
    <s v="-"/>
    <s v="-"/>
    <n v="9.26"/>
    <n v="55.89"/>
    <n v="2.0699999999999998"/>
    <s v="-"/>
    <s v="-"/>
    <s v="-"/>
    <n v="7.76"/>
    <n v="15.7"/>
    <n v="26.21"/>
  </r>
  <r>
    <x v="11"/>
    <x v="2"/>
    <x v="11"/>
    <x v="4"/>
    <s v="Mg"/>
    <s v="!u"/>
    <n v="-0.06"/>
    <n v="-0.06"/>
    <s v="ppm"/>
    <n v="15.48"/>
    <n v="0.01"/>
    <n v="17.649999999999999"/>
    <n v="4.33"/>
    <n v="27.98"/>
    <n v="2.0699999999999998"/>
    <n v="1"/>
    <n v="1"/>
    <n v="1"/>
    <n v="16.13"/>
    <n v="10.86"/>
    <n v="19.45"/>
  </r>
  <r>
    <x v="12"/>
    <x v="2"/>
    <x v="12"/>
    <x v="4"/>
    <s v="Mg"/>
    <s v="!u"/>
    <n v="-0.06"/>
    <n v="-0.06"/>
    <s v="ppm"/>
    <n v="15.62"/>
    <n v="0.02"/>
    <n v="35.69"/>
    <n v="8.7100000000000009"/>
    <n v="55.75"/>
    <n v="2.0699999999999998"/>
    <n v="1"/>
    <n v="1"/>
    <n v="1"/>
    <n v="23.24"/>
    <n v="17.48"/>
    <n v="6.13"/>
  </r>
  <r>
    <x v="13"/>
    <x v="2"/>
    <x v="13"/>
    <x v="4"/>
    <s v="Mg"/>
    <s v=""/>
    <n v="0.01"/>
    <n v="0.01"/>
    <s v="ppm"/>
    <n v="45.23"/>
    <n v="0.01"/>
    <n v="59"/>
    <n v="3.08"/>
    <n v="6.8"/>
    <n v="2.0699999999999998"/>
    <n v="1"/>
    <n v="1"/>
    <n v="1"/>
    <n v="48.77"/>
    <n v="43.61"/>
    <n v="43.3"/>
  </r>
  <r>
    <x v="14"/>
    <x v="2"/>
    <x v="14"/>
    <x v="4"/>
    <s v="Mg"/>
    <s v=""/>
    <n v="5.92"/>
    <n v="569.44000000000005"/>
    <s v="ppm"/>
    <n v="2643.17"/>
    <n v="3.65"/>
    <n v="0.64"/>
    <n v="16.670000000000002"/>
    <n v="0.63"/>
    <n v="2.0699999999999998"/>
    <n v="5.1999999999999998E-2"/>
    <n v="5"/>
    <n v="1"/>
    <n v="2661.38"/>
    <n v="2628.67"/>
    <n v="2639.46"/>
  </r>
  <r>
    <x v="15"/>
    <x v="2"/>
    <x v="15"/>
    <x v="4"/>
    <s v="Mg"/>
    <s v=""/>
    <n v="17.11"/>
    <n v="1586.76"/>
    <s v="ppm"/>
    <n v="7558.83"/>
    <n v="1.47"/>
    <n v="0.09"/>
    <n v="6.95"/>
    <n v="0.09"/>
    <n v="2.0699999999999998"/>
    <n v="5.3900000000000003E-2"/>
    <n v="5"/>
    <n v="1"/>
    <n v="7564.67"/>
    <n v="7551.15"/>
    <n v="7560.69"/>
  </r>
  <r>
    <x v="16"/>
    <x v="2"/>
    <x v="16"/>
    <x v="4"/>
    <s v="Mg"/>
    <s v="!"/>
    <n v="29.99"/>
    <n v="2751.69"/>
    <s v="ppm"/>
    <n v="13223.98"/>
    <n v="8.61"/>
    <n v="0.31"/>
    <n v="41.24"/>
    <n v="0.31"/>
    <n v="2.0699999999999998"/>
    <n v="5.45E-2"/>
    <n v="5"/>
    <n v="1"/>
    <n v="13226.88"/>
    <n v="13181.37"/>
    <n v="13263.69"/>
  </r>
  <r>
    <x v="17"/>
    <x v="2"/>
    <x v="17"/>
    <x v="4"/>
    <s v="Mg"/>
    <s v=""/>
    <n v="0.22"/>
    <n v="21.58"/>
    <s v="ppm"/>
    <n v="136.59"/>
    <n v="0.35"/>
    <n v="1.61"/>
    <n v="1.56"/>
    <n v="1.1399999999999999"/>
    <n v="2.0699999999999998"/>
    <n v="5.0900000000000001E-2"/>
    <n v="5"/>
    <n v="1"/>
    <n v="134.94999999999999"/>
    <n v="136.78"/>
    <n v="138.05000000000001"/>
  </r>
  <r>
    <x v="18"/>
    <x v="2"/>
    <x v="18"/>
    <x v="4"/>
    <s v="Mg"/>
    <s v=""/>
    <n v="12.92"/>
    <n v="1187.76"/>
    <s v="ppm"/>
    <n v="5720.4"/>
    <n v="5.9"/>
    <n v="0.5"/>
    <n v="28.22"/>
    <n v="0.49"/>
    <n v="2.0699999999999998"/>
    <n v="5.4399999999999997E-2"/>
    <n v="5"/>
    <n v="1"/>
    <n v="5708.85"/>
    <n v="5699.8"/>
    <n v="5752.57"/>
  </r>
  <r>
    <x v="19"/>
    <x v="2"/>
    <x v="19"/>
    <x v="4"/>
    <s v="Mg"/>
    <s v=""/>
    <n v="19.28"/>
    <n v="1931.64"/>
    <s v="ppm"/>
    <n v="8513.77"/>
    <n v="1.67"/>
    <n v="0.09"/>
    <n v="7.31"/>
    <n v="0.09"/>
    <n v="2.0699999999999998"/>
    <n v="4.99E-2"/>
    <n v="5"/>
    <n v="1"/>
    <n v="8516.25"/>
    <n v="8505.5400000000009"/>
    <n v="8519.51"/>
  </r>
  <r>
    <x v="20"/>
    <x v="2"/>
    <x v="20"/>
    <x v="4"/>
    <s v="Mg"/>
    <s v="u"/>
    <n v="-0.01"/>
    <n v="-0.86"/>
    <s v="ppm"/>
    <n v="36.06"/>
    <n v="2.2400000000000002"/>
    <n v="260.08999999999997"/>
    <n v="10.29"/>
    <n v="28.54"/>
    <n v="2.0699999999999998"/>
    <n v="5.2200000000000003E-2"/>
    <n v="5"/>
    <n v="1"/>
    <n v="25.39"/>
    <n v="36.86"/>
    <n v="45.92"/>
  </r>
  <r>
    <x v="21"/>
    <x v="2"/>
    <x v="21"/>
    <x v="4"/>
    <s v="Mg"/>
    <s v=""/>
    <n v="0.09"/>
    <n v="8.6999999999999993"/>
    <s v="ppm"/>
    <n v="79"/>
    <n v="2.4900000000000002"/>
    <n v="28.66"/>
    <n v="11.17"/>
    <n v="14.14"/>
    <n v="2.0699999999999998"/>
    <n v="5.0999999999999997E-2"/>
    <n v="5"/>
    <n v="1"/>
    <n v="74.790000000000006"/>
    <n v="91.67"/>
    <n v="70.540000000000006"/>
  </r>
  <r>
    <x v="11"/>
    <x v="2"/>
    <x v="22"/>
    <x v="4"/>
    <s v="Mg"/>
    <s v="u"/>
    <n v="-7.0000000000000007E-2"/>
    <n v="-7.0000000000000007E-2"/>
    <s v="ppm"/>
    <n v="9.1999999999999993"/>
    <n v="0.01"/>
    <n v="8.0299999999999994"/>
    <n v="2.4700000000000002"/>
    <n v="26.9"/>
    <n v="2.0699999999999998"/>
    <n v="1"/>
    <n v="1"/>
    <n v="1"/>
    <n v="8.18"/>
    <n v="12.02"/>
    <n v="7.4"/>
  </r>
  <r>
    <x v="22"/>
    <x v="2"/>
    <x v="23"/>
    <x v="4"/>
    <s v="Mg"/>
    <s v=""/>
    <n v="40.18"/>
    <n v="40.18"/>
    <s v="ppm"/>
    <n v="17703.46"/>
    <n v="0.06"/>
    <n v="0.16"/>
    <n v="28.11"/>
    <n v="0.16"/>
    <n v="2.0699999999999998"/>
    <n v="1"/>
    <n v="1"/>
    <n v="1"/>
    <n v="17697.38"/>
    <n v="17678.88"/>
    <n v="17734.11"/>
  </r>
  <r>
    <x v="0"/>
    <x v="0"/>
    <x v="0"/>
    <x v="5"/>
    <s v="Mg"/>
    <s v="!"/>
    <n v="0"/>
    <n v="0"/>
    <s v="ppm"/>
    <n v="57.62"/>
    <s v="-"/>
    <s v="-"/>
    <n v="4.96"/>
    <n v="8.6"/>
    <n v="4.1399999999999997"/>
    <s v="-"/>
    <s v="-"/>
    <s v="-"/>
    <n v="63.03"/>
    <n v="53.31"/>
    <n v="56.5"/>
  </r>
  <r>
    <x v="1"/>
    <x v="1"/>
    <x v="1"/>
    <x v="5"/>
    <s v="Mg"/>
    <s v="!"/>
    <n v="40"/>
    <n v="40"/>
    <s v="ppm"/>
    <n v="924768.44"/>
    <s v="-"/>
    <s v="-"/>
    <n v="11042.96"/>
    <n v="1.19"/>
    <n v="4.1399999999999997"/>
    <s v="-"/>
    <s v="-"/>
    <s v="-"/>
    <n v="930589.31"/>
    <n v="912032.77"/>
    <n v="931683.24"/>
  </r>
  <r>
    <x v="2"/>
    <x v="1"/>
    <x v="2"/>
    <x v="5"/>
    <s v="Mg"/>
    <s v="!"/>
    <n v="32"/>
    <n v="32"/>
    <s v="ppm"/>
    <n v="751928.71"/>
    <s v="-"/>
    <s v="-"/>
    <n v="3905.94"/>
    <n v="0.52"/>
    <n v="4.1399999999999997"/>
    <s v="-"/>
    <s v="-"/>
    <s v="-"/>
    <n v="749529.08"/>
    <n v="749821.32"/>
    <n v="756435.74"/>
  </r>
  <r>
    <x v="3"/>
    <x v="1"/>
    <x v="3"/>
    <x v="5"/>
    <s v="Mg"/>
    <s v="!"/>
    <n v="24"/>
    <n v="24"/>
    <s v="ppm"/>
    <n v="572502.43000000005"/>
    <s v="-"/>
    <s v="-"/>
    <n v="2930.03"/>
    <n v="0.51"/>
    <n v="4.1399999999999997"/>
    <s v="-"/>
    <s v="-"/>
    <s v="-"/>
    <n v="569825.19999999995"/>
    <n v="575632.52"/>
    <n v="572049.56000000006"/>
  </r>
  <r>
    <x v="4"/>
    <x v="1"/>
    <x v="4"/>
    <x v="5"/>
    <s v="Mg"/>
    <s v="!"/>
    <n v="16"/>
    <n v="16"/>
    <s v="ppm"/>
    <n v="395458.68"/>
    <s v="-"/>
    <s v="-"/>
    <n v="2766.7"/>
    <n v="0.7"/>
    <n v="4.1399999999999997"/>
    <s v="-"/>
    <s v="-"/>
    <s v="-"/>
    <n v="398511.85"/>
    <n v="393117.69"/>
    <n v="394746.51"/>
  </r>
  <r>
    <x v="5"/>
    <x v="1"/>
    <x v="5"/>
    <x v="5"/>
    <s v="Mg"/>
    <s v="!"/>
    <n v="8"/>
    <n v="8"/>
    <s v="ppm"/>
    <n v="201404.43"/>
    <s v="-"/>
    <s v="-"/>
    <n v="921.56"/>
    <n v="0.46"/>
    <n v="4.1399999999999997"/>
    <s v="-"/>
    <s v="-"/>
    <s v="-"/>
    <n v="202453.1"/>
    <n v="201036.53"/>
    <n v="200723.65"/>
  </r>
  <r>
    <x v="6"/>
    <x v="1"/>
    <x v="6"/>
    <x v="5"/>
    <s v="Mg"/>
    <s v="!"/>
    <m/>
    <m/>
    <s v="ppm"/>
    <n v="93.46"/>
    <s v="-"/>
    <s v="-"/>
    <n v="6.57"/>
    <n v="7.03"/>
    <n v="4.1399999999999997"/>
    <s v="-"/>
    <s v="-"/>
    <s v="-"/>
    <n v="100.41"/>
    <n v="92.61"/>
    <n v="87.36"/>
  </r>
  <r>
    <x v="7"/>
    <x v="1"/>
    <x v="7"/>
    <x v="5"/>
    <s v="Mg"/>
    <s v="!"/>
    <m/>
    <m/>
    <s v="ppm"/>
    <n v="1853.38"/>
    <s v="-"/>
    <s v="-"/>
    <n v="48.76"/>
    <n v="2.63"/>
    <n v="4.1399999999999997"/>
    <s v="-"/>
    <s v="-"/>
    <s v="-"/>
    <n v="1877.49"/>
    <n v="1885.39"/>
    <n v="1797.27"/>
  </r>
  <r>
    <x v="8"/>
    <x v="1"/>
    <x v="8"/>
    <x v="5"/>
    <s v="Mg"/>
    <s v="!"/>
    <m/>
    <m/>
    <s v="ppm"/>
    <n v="83.29"/>
    <s v="-"/>
    <s v="-"/>
    <n v="0.78"/>
    <n v="0.94"/>
    <n v="4.1399999999999997"/>
    <s v="-"/>
    <s v="-"/>
    <s v="-"/>
    <n v="83.85"/>
    <n v="83.62"/>
    <n v="82.4"/>
  </r>
  <r>
    <x v="9"/>
    <x v="1"/>
    <x v="9"/>
    <x v="5"/>
    <s v="Mg"/>
    <s v="!"/>
    <m/>
    <m/>
    <s v="ppm"/>
    <n v="286.12"/>
    <s v="-"/>
    <s v="-"/>
    <n v="10.89"/>
    <n v="3.81"/>
    <n v="4.1399999999999997"/>
    <s v="-"/>
    <s v="-"/>
    <s v="-"/>
    <n v="290.74"/>
    <n v="293.93"/>
    <n v="273.67"/>
  </r>
  <r>
    <x v="10"/>
    <x v="1"/>
    <x v="10"/>
    <x v="5"/>
    <s v="Mg"/>
    <s v="!"/>
    <m/>
    <m/>
    <s v="ppm"/>
    <n v="87.76"/>
    <s v="-"/>
    <s v="-"/>
    <n v="4.26"/>
    <n v="4.8499999999999996"/>
    <n v="4.1399999999999997"/>
    <s v="-"/>
    <s v="-"/>
    <s v="-"/>
    <n v="85.26"/>
    <n v="92.68"/>
    <n v="85.34"/>
  </r>
  <r>
    <x v="11"/>
    <x v="2"/>
    <x v="11"/>
    <x v="5"/>
    <s v="Mg"/>
    <s v="!u"/>
    <n v="0"/>
    <n v="0"/>
    <s v="ppm"/>
    <n v="24.32"/>
    <n v="0"/>
    <n v="8.18"/>
    <n v="2.74"/>
    <n v="11.27"/>
    <n v="4.1399999999999997"/>
    <n v="1"/>
    <n v="1"/>
    <n v="1"/>
    <n v="27.47"/>
    <n v="22.89"/>
    <n v="22.58"/>
  </r>
  <r>
    <x v="12"/>
    <x v="2"/>
    <x v="12"/>
    <x v="5"/>
    <s v="Mg"/>
    <s v="!"/>
    <n v="0"/>
    <n v="0"/>
    <s v="ppm"/>
    <n v="73.86"/>
    <n v="0"/>
    <n v="25.51"/>
    <n v="4.0999999999999996"/>
    <n v="5.55"/>
    <n v="4.1399999999999997"/>
    <n v="1"/>
    <n v="1"/>
    <n v="1"/>
    <n v="78.510000000000005"/>
    <n v="70.75"/>
    <n v="72.319999999999993"/>
  </r>
  <r>
    <x v="13"/>
    <x v="2"/>
    <x v="13"/>
    <x v="5"/>
    <s v="Mg"/>
    <s v=""/>
    <n v="0.08"/>
    <n v="0.08"/>
    <s v="ppm"/>
    <n v="2066.35"/>
    <n v="0"/>
    <n v="1.19"/>
    <n v="23.93"/>
    <n v="1.1599999999999999"/>
    <n v="4.1399999999999997"/>
    <n v="1"/>
    <n v="1"/>
    <n v="1"/>
    <n v="2090.14"/>
    <n v="2066.64"/>
    <n v="2042.28"/>
  </r>
  <r>
    <x v="14"/>
    <x v="2"/>
    <x v="14"/>
    <x v="5"/>
    <s v="Mg"/>
    <s v=""/>
    <n v="6.29"/>
    <n v="604.47"/>
    <s v="ppm"/>
    <n v="152320.81"/>
    <n v="6.02"/>
    <n v="1"/>
    <n v="1515.29"/>
    <n v="0.99"/>
    <n v="4.1399999999999997"/>
    <n v="5.1999999999999998E-2"/>
    <n v="5"/>
    <n v="1"/>
    <n v="154038.87"/>
    <n v="151174.84"/>
    <n v="151748.74"/>
  </r>
  <r>
    <x v="15"/>
    <x v="2"/>
    <x v="15"/>
    <x v="5"/>
    <s v="Mg"/>
    <s v=""/>
    <n v="17.62"/>
    <n v="1634.67"/>
    <s v="ppm"/>
    <n v="426867.93"/>
    <n v="9.75"/>
    <n v="0.6"/>
    <n v="2544.88"/>
    <n v="0.6"/>
    <n v="4.1399999999999997"/>
    <n v="5.3900000000000003E-2"/>
    <n v="5"/>
    <n v="1"/>
    <n v="424030.18"/>
    <n v="428947.69"/>
    <n v="427625.94"/>
  </r>
  <r>
    <x v="16"/>
    <x v="2"/>
    <x v="16"/>
    <x v="5"/>
    <s v="Mg"/>
    <s v="!"/>
    <n v="30.13"/>
    <n v="2764.63"/>
    <s v="ppm"/>
    <n v="729935.66"/>
    <n v="26.44"/>
    <n v="0.96"/>
    <n v="6981.4"/>
    <n v="0.96"/>
    <n v="4.1399999999999997"/>
    <n v="5.45E-2"/>
    <n v="5"/>
    <n v="1"/>
    <n v="726211.23"/>
    <n v="725606.23"/>
    <n v="737989.52"/>
  </r>
  <r>
    <x v="17"/>
    <x v="2"/>
    <x v="17"/>
    <x v="5"/>
    <s v="Mg"/>
    <s v=""/>
    <n v="0.28999999999999998"/>
    <n v="28.51"/>
    <s v="ppm"/>
    <n v="7088.47"/>
    <n v="0.11"/>
    <n v="0.38"/>
    <n v="26.45"/>
    <n v="0.37"/>
    <n v="4.1399999999999997"/>
    <n v="5.0900000000000001E-2"/>
    <n v="5"/>
    <n v="1"/>
    <n v="7097.38"/>
    <n v="7058.72"/>
    <n v="7109.32"/>
  </r>
  <r>
    <x v="18"/>
    <x v="2"/>
    <x v="18"/>
    <x v="5"/>
    <s v="Mg"/>
    <s v=""/>
    <n v="13.5"/>
    <n v="1240.97"/>
    <s v="ppm"/>
    <n v="327079.12"/>
    <n v="7.61"/>
    <n v="0.61"/>
    <n v="2005.56"/>
    <n v="0.61"/>
    <n v="4.1399999999999997"/>
    <n v="5.4399999999999997E-2"/>
    <n v="5"/>
    <n v="1"/>
    <n v="325190.38"/>
    <n v="326862.98"/>
    <n v="329184"/>
  </r>
  <r>
    <x v="19"/>
    <x v="2"/>
    <x v="19"/>
    <x v="5"/>
    <s v="Mg"/>
    <s v=""/>
    <n v="19.72"/>
    <n v="1976.04"/>
    <s v="ppm"/>
    <n v="477711.62"/>
    <n v="14.62"/>
    <n v="0.74"/>
    <n v="3534.71"/>
    <n v="0.74"/>
    <n v="4.1399999999999997"/>
    <n v="4.99E-2"/>
    <n v="5"/>
    <n v="1"/>
    <n v="474728.36"/>
    <n v="476790.93"/>
    <n v="481615.57"/>
  </r>
  <r>
    <x v="20"/>
    <x v="2"/>
    <x v="20"/>
    <x v="5"/>
    <s v="Mg"/>
    <s v=""/>
    <n v="0.05"/>
    <n v="4.55"/>
    <s v="ppm"/>
    <n v="1208.98"/>
    <n v="0.05"/>
    <n v="1.08"/>
    <n v="12.44"/>
    <n v="1.03"/>
    <n v="4.1399999999999997"/>
    <n v="5.2200000000000003E-2"/>
    <n v="5"/>
    <n v="1"/>
    <n v="1195.4000000000001"/>
    <n v="1211.71"/>
    <n v="1219.83"/>
  </r>
  <r>
    <x v="21"/>
    <x v="2"/>
    <x v="21"/>
    <x v="5"/>
    <s v="Mg"/>
    <s v=""/>
    <n v="0.11"/>
    <n v="10.92"/>
    <s v="ppm"/>
    <n v="2755"/>
    <n v="0.04"/>
    <n v="0.39"/>
    <n v="10.4"/>
    <n v="0.38"/>
    <n v="4.1399999999999997"/>
    <n v="5.0999999999999997E-2"/>
    <n v="5"/>
    <n v="1"/>
    <n v="2756.39"/>
    <n v="2743.98"/>
    <n v="2764.64"/>
  </r>
  <r>
    <x v="11"/>
    <x v="2"/>
    <x v="22"/>
    <x v="5"/>
    <s v="Mg"/>
    <s v="u"/>
    <n v="0"/>
    <n v="0"/>
    <s v="ppm"/>
    <n v="21.28"/>
    <n v="0"/>
    <n v="16.649999999999999"/>
    <n v="6.08"/>
    <n v="28.56"/>
    <n v="4.1399999999999997"/>
    <n v="1"/>
    <n v="1"/>
    <n v="1"/>
    <n v="15.91"/>
    <n v="20.05"/>
    <n v="27.88"/>
  </r>
  <r>
    <x v="22"/>
    <x v="2"/>
    <x v="23"/>
    <x v="5"/>
    <s v="Mg"/>
    <s v=""/>
    <n v="39.94"/>
    <n v="39.94"/>
    <s v="ppm"/>
    <n v="967378.51"/>
    <n v="0.32"/>
    <n v="0.8"/>
    <n v="7718.4"/>
    <n v="0.8"/>
    <n v="4.1399999999999997"/>
    <n v="1"/>
    <n v="1"/>
    <n v="1"/>
    <n v="958504.98"/>
    <n v="972535.66"/>
    <n v="971094.88"/>
  </r>
  <r>
    <x v="23"/>
    <x v="3"/>
    <x v="24"/>
    <x v="6"/>
    <m/>
    <m/>
    <m/>
    <m/>
    <m/>
    <m/>
    <m/>
    <m/>
    <m/>
    <m/>
    <m/>
    <m/>
    <m/>
    <m/>
    <m/>
    <m/>
    <m/>
  </r>
  <r>
    <x v="23"/>
    <x v="3"/>
    <x v="24"/>
    <x v="6"/>
    <m/>
    <m/>
    <m/>
    <m/>
    <m/>
    <m/>
    <m/>
    <m/>
    <m/>
    <m/>
    <m/>
    <m/>
    <m/>
    <m/>
    <m/>
    <m/>
    <m/>
  </r>
  <r>
    <x v="23"/>
    <x v="3"/>
    <x v="24"/>
    <x v="6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95C940-97B6-4CD0-9DE3-395839CF2E75}" name="PivotTable1" cacheId="7118" dataPosition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Q30" firstHeaderRow="1" firstDataRow="3" firstDataCol="3"/>
  <pivotFields count="21">
    <pivotField axis="axisRow" compact="0" outline="0" showAll="0" defaultSubtotal="0">
      <items count="24">
        <item x="13"/>
        <item x="14"/>
        <item x="15"/>
        <item x="16"/>
        <item x="17"/>
        <item x="18"/>
        <item x="19"/>
        <item x="20"/>
        <item x="21"/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22"/>
        <item x="23"/>
      </items>
    </pivotField>
    <pivotField axis="axisRow" compact="0" outline="0" showAll="0" defaultSubtotal="0">
      <items count="4">
        <item x="0"/>
        <item x="2"/>
        <item x="1"/>
        <item x="3"/>
      </items>
    </pivotField>
    <pivotField axis="axisRow" compact="0" outline="0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6"/>
        <item x="18"/>
        <item x="19"/>
        <item x="20"/>
        <item x="21"/>
        <item x="22"/>
        <item x="23"/>
        <item x="24"/>
      </items>
    </pivotField>
    <pivotField axis="axisCol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3">
    <field x="2"/>
    <field x="1"/>
    <field x="0"/>
  </rowFields>
  <rowItems count="25">
    <i>
      <x/>
      <x/>
      <x v="10"/>
    </i>
    <i>
      <x v="1"/>
      <x v="2"/>
      <x v="11"/>
    </i>
    <i>
      <x v="2"/>
      <x v="2"/>
      <x v="12"/>
    </i>
    <i>
      <x v="3"/>
      <x v="2"/>
      <x v="13"/>
    </i>
    <i>
      <x v="4"/>
      <x v="2"/>
      <x v="14"/>
    </i>
    <i>
      <x v="5"/>
      <x v="2"/>
      <x v="15"/>
    </i>
    <i>
      <x v="6"/>
      <x v="2"/>
      <x v="16"/>
    </i>
    <i>
      <x v="7"/>
      <x v="2"/>
      <x v="17"/>
    </i>
    <i>
      <x v="8"/>
      <x v="2"/>
      <x v="18"/>
    </i>
    <i>
      <x v="9"/>
      <x v="2"/>
      <x v="19"/>
    </i>
    <i>
      <x v="10"/>
      <x v="2"/>
      <x v="20"/>
    </i>
    <i>
      <x v="11"/>
      <x v="1"/>
      <x v="21"/>
    </i>
    <i>
      <x v="12"/>
      <x v="1"/>
      <x v="9"/>
    </i>
    <i>
      <x v="13"/>
      <x v="1"/>
      <x/>
    </i>
    <i>
      <x v="14"/>
      <x v="1"/>
      <x v="1"/>
    </i>
    <i>
      <x v="15"/>
      <x v="1"/>
      <x v="2"/>
    </i>
    <i>
      <x v="16"/>
      <x v="1"/>
      <x v="4"/>
    </i>
    <i>
      <x v="17"/>
      <x v="1"/>
      <x v="3"/>
    </i>
    <i>
      <x v="18"/>
      <x v="1"/>
      <x v="5"/>
    </i>
    <i>
      <x v="19"/>
      <x v="1"/>
      <x v="6"/>
    </i>
    <i>
      <x v="20"/>
      <x v="1"/>
      <x v="7"/>
    </i>
    <i>
      <x v="21"/>
      <x v="1"/>
      <x v="8"/>
    </i>
    <i>
      <x v="22"/>
      <x v="1"/>
      <x v="21"/>
    </i>
    <i>
      <x v="23"/>
      <x v="1"/>
      <x v="22"/>
    </i>
    <i>
      <x v="24"/>
      <x v="3"/>
      <x v="23"/>
    </i>
  </rowItems>
  <colFields count="2">
    <field x="-2"/>
    <field x="3"/>
  </colFields>
  <colItems count="14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i="1">
      <x v="1"/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</colItems>
  <dataFields count="2">
    <dataField name="Sum of Unadjusted Data" fld="6" baseField="0" baseItem="2" numFmtId="2"/>
    <dataField name="Sum of Concentration" fld="7" baseField="0" baseItem="4" numFmtId="2"/>
  </dataFields>
  <formats count="36">
    <format dxfId="20">
      <pivotArea outline="0" collapsedLevelsAreSubtotals="1" fieldPosition="0">
        <references count="2">
          <reference field="4294967294" count="1" selected="0">
            <x v="1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21">
      <pivotArea field="-2" type="button" dataOnly="0" labelOnly="1" outline="0" axis="axisCol" fieldPosition="0"/>
    </format>
    <format dxfId="22">
      <pivotArea field="3" type="button" dataOnly="0" labelOnly="1" outline="0" axis="axisCol" fieldPosition="1"/>
    </format>
    <format dxfId="23">
      <pivotArea type="topRight" dataOnly="0" labelOnly="1" outline="0" offset="A1:D1" fieldPosition="0"/>
    </format>
    <format dxfId="24">
      <pivotArea dataOnly="0" labelOnly="1" outline="0" offset="A256:F256" fieldPosition="0">
        <references count="1">
          <reference field="4294967294" count="1">
            <x v="1"/>
          </reference>
        </references>
      </pivotArea>
    </format>
    <format dxfId="25">
      <pivotArea dataOnly="0" labelOnly="1" outline="0" fieldPosition="0">
        <references count="2">
          <reference field="4294967294" count="1" selected="0">
            <x v="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26">
      <pivotArea outline="0" collapsedLevelsAreSubtotals="1" fieldPosition="0">
        <references count="2">
          <reference field="4294967294" count="1" selected="0">
            <x v="0"/>
          </reference>
          <reference field="3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27">
      <pivotArea type="topRight" dataOnly="0" labelOnly="1" outline="0" offset="F1:L1" fieldPosition="0"/>
    </format>
    <format dxfId="2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2">
          <reference field="4294967294" count="1" selected="0">
            <x v="0"/>
          </reference>
          <reference field="3" count="0"/>
        </references>
      </pivotArea>
    </format>
    <format dxfId="30">
      <pivotArea outline="0" collapsedLevelsAreSubtotals="1" fieldPosition="0">
        <references count="5">
          <reference field="4294967294" count="1" selected="0">
            <x v="0"/>
          </reference>
          <reference field="0" count="2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  <reference field="1" count="3" selected="0">
            <x v="0"/>
            <x v="1"/>
            <x v="2"/>
          </reference>
          <reference field="2" count="2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31">
      <pivotArea field="-2" type="button" dataOnly="0" labelOnly="1" outline="0" axis="axisCol" fieldPosition="0"/>
    </format>
    <format dxfId="32">
      <pivotArea field="3" type="button" dataOnly="0" labelOnly="1" outline="0" axis="axisCol" fieldPosition="1"/>
    </format>
    <format dxfId="33">
      <pivotArea type="topRight" dataOnly="0" labelOnly="1" outline="0" offset="A1:D1" fieldPosition="0"/>
    </format>
    <format dxfId="34">
      <pivotArea dataOnly="0" labelOnly="1" outline="0" offset="A256:F256" fieldPosition="0">
        <references count="1">
          <reference field="4294967294" count="1">
            <x v="0"/>
          </reference>
        </references>
      </pivotArea>
    </format>
    <format dxfId="35">
      <pivotArea dataOnly="0" labelOnly="1" outline="0" fieldPosition="0">
        <references count="2">
          <reference field="4294967294" count="1" selected="0">
            <x v="0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36">
      <pivotArea outline="0" collapsedLevelsAreSubtotals="1" fieldPosition="0">
        <references count="5">
          <reference field="4294967294" count="1" selected="0">
            <x v="1"/>
          </reference>
          <reference field="0" count="2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  <reference field="1" count="3" selected="0">
            <x v="0"/>
            <x v="1"/>
            <x v="2"/>
          </reference>
          <reference field="2" count="2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37">
      <pivotArea type="topRight" dataOnly="0" labelOnly="1" outline="0" offset="F1:K1" fieldPosition="0"/>
    </format>
    <format dxfId="38">
      <pivotArea dataOnly="0" labelOnly="1" outline="0" offset="A256:F256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2">
          <reference field="4294967294" count="1" selected="0">
            <x v="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0">
      <pivotArea outline="0" collapsedLevelsAreSubtotals="1" fieldPosition="0">
        <references count="5">
          <reference field="4294967294" count="1" selected="0">
            <x v="0"/>
          </reference>
          <reference field="0" count="2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  <reference field="1" count="3" selected="0">
            <x v="0"/>
            <x v="1"/>
            <x v="2"/>
          </reference>
          <reference field="2" count="2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41">
      <pivotArea field="-2" type="button" dataOnly="0" labelOnly="1" outline="0" axis="axisCol" fieldPosition="0"/>
    </format>
    <format dxfId="42">
      <pivotArea field="3" type="button" dataOnly="0" labelOnly="1" outline="0" axis="axisCol" fieldPosition="1"/>
    </format>
    <format dxfId="43">
      <pivotArea type="topRight" dataOnly="0" labelOnly="1" outline="0" offset="A1:D1" fieldPosition="0"/>
    </format>
    <format dxfId="44">
      <pivotArea dataOnly="0" labelOnly="1" outline="0" offset="A256:F256" fieldPosition="0">
        <references count="1">
          <reference field="4294967294" count="1">
            <x v="0"/>
          </reference>
        </references>
      </pivotArea>
    </format>
    <format dxfId="45">
      <pivotArea dataOnly="0" labelOnly="1" outline="0" fieldPosition="0">
        <references count="2">
          <reference field="4294967294" count="1" selected="0">
            <x v="0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6">
      <pivotArea outline="0" collapsedLevelsAreSubtotals="1" fieldPosition="0">
        <references count="2">
          <reference field="4294967294" count="1" selected="0">
            <x v="0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47">
      <pivotArea field="-2" type="button" dataOnly="0" labelOnly="1" outline="0" axis="axisCol" fieldPosition="0"/>
    </format>
    <format dxfId="48">
      <pivotArea field="3" type="button" dataOnly="0" labelOnly="1" outline="0" axis="axisCol" fieldPosition="1"/>
    </format>
    <format dxfId="49">
      <pivotArea type="topRight" dataOnly="0" labelOnly="1" outline="0" offset="A1:D1" fieldPosition="0"/>
    </format>
    <format dxfId="50">
      <pivotArea dataOnly="0" labelOnly="1" outline="0" offset="A256:F256" fieldPosition="0">
        <references count="1">
          <reference field="4294967294" count="1">
            <x v="0"/>
          </reference>
        </references>
      </pivotArea>
    </format>
    <format dxfId="51">
      <pivotArea dataOnly="0" labelOnly="1" outline="0" fieldPosition="0">
        <references count="2">
          <reference field="4294967294" count="1" selected="0">
            <x v="0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2">
      <pivotArea outline="0" collapsedLevelsAreSubtotals="1" fieldPosition="0">
        <references count="2">
          <reference field="4294967294" count="1" selected="0">
            <x v="1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53">
      <pivotArea type="topRight" dataOnly="0" labelOnly="1" outline="0" offset="F1:K1" fieldPosition="0"/>
    </format>
    <format dxfId="54">
      <pivotArea dataOnly="0" labelOnly="1" outline="0" offset="A256:F256" fieldPosition="0">
        <references count="1">
          <reference field="4294967294" count="1">
            <x v="1"/>
          </reference>
        </references>
      </pivotArea>
    </format>
    <format dxfId="55">
      <pivotArea dataOnly="0" labelOnly="1" outline="0" fieldPosition="0">
        <references count="2">
          <reference field="4294967294" count="1" selected="0">
            <x v="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7117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Q25" firstHeaderRow="1" firstDataRow="3" firstDataCol="3"/>
  <pivotFields count="21">
    <pivotField axis="axisRow" compact="0" outline="0" showAll="0" defaultSubtotal="0">
      <items count="19">
        <item x="8"/>
        <item x="9"/>
        <item x="10"/>
        <item x="11"/>
        <item x="12"/>
        <item x="13"/>
        <item x="14"/>
        <item x="15"/>
        <item x="16"/>
        <item x="7"/>
        <item x="0"/>
        <item x="1"/>
        <item x="2"/>
        <item x="3"/>
        <item x="4"/>
        <item x="5"/>
        <item x="6"/>
        <item x="17"/>
        <item x="18"/>
      </items>
    </pivotField>
    <pivotField axis="axisRow" compact="0" outline="0" showAll="0" defaultSubtotal="0">
      <items count="4">
        <item x="0"/>
        <item x="2"/>
        <item x="1"/>
        <item x="3"/>
      </items>
    </pivotField>
    <pivotField axis="axisRow" compact="0" outline="0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Col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3">
    <field x="2"/>
    <field x="0"/>
    <field x="1"/>
  </rowFields>
  <rowItems count="20">
    <i>
      <x/>
      <x v="10"/>
      <x/>
    </i>
    <i>
      <x v="1"/>
      <x v="11"/>
      <x v="2"/>
    </i>
    <i>
      <x v="2"/>
      <x v="12"/>
      <x v="2"/>
    </i>
    <i>
      <x v="3"/>
      <x v="13"/>
      <x v="2"/>
    </i>
    <i>
      <x v="4"/>
      <x v="14"/>
      <x v="2"/>
    </i>
    <i>
      <x v="5"/>
      <x v="15"/>
      <x v="2"/>
    </i>
    <i>
      <x v="6"/>
      <x v="16"/>
      <x v="1"/>
    </i>
    <i>
      <x v="7"/>
      <x v="9"/>
      <x v="1"/>
    </i>
    <i>
      <x v="8"/>
      <x/>
      <x v="1"/>
    </i>
    <i>
      <x v="9"/>
      <x v="1"/>
      <x v="1"/>
    </i>
    <i>
      <x v="10"/>
      <x v="2"/>
      <x v="1"/>
    </i>
    <i>
      <x v="11"/>
      <x v="3"/>
      <x v="1"/>
    </i>
    <i>
      <x v="12"/>
      <x v="4"/>
      <x v="1"/>
    </i>
    <i>
      <x v="13"/>
      <x v="5"/>
      <x v="1"/>
    </i>
    <i>
      <x v="14"/>
      <x v="6"/>
      <x v="1"/>
    </i>
    <i>
      <x v="15"/>
      <x v="7"/>
      <x v="1"/>
    </i>
    <i>
      <x v="16"/>
      <x v="8"/>
      <x v="1"/>
    </i>
    <i>
      <x v="17"/>
      <x v="16"/>
      <x v="1"/>
    </i>
    <i>
      <x v="18"/>
      <x v="17"/>
      <x v="1"/>
    </i>
    <i>
      <x v="19"/>
      <x v="18"/>
      <x v="3"/>
    </i>
  </rowItems>
  <colFields count="2">
    <field x="-2"/>
    <field x="3"/>
  </colFields>
  <colItems count="14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i="1">
      <x v="1"/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</colItems>
  <dataFields count="2">
    <dataField name="Sum of Unadjusted Data" fld="6" baseField="1" baseItem="1"/>
    <dataField name="Sum of Concentration" fld="7" baseField="1" baseItem="2"/>
  </dataFields>
  <formats count="20">
    <format dxfId="0">
      <pivotArea outline="0" collapsedLevelsAreSubtotals="1" fieldPosition="0">
        <references count="5">
          <reference field="4294967294" count="1" selected="0">
            <x v="1"/>
          </reference>
          <reference field="0" count="1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  <reference field="1" count="3" selected="0">
            <x v="0"/>
            <x v="1"/>
            <x v="2"/>
          </reference>
          <reference field="2" count="19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1">
      <pivotArea type="topRight" dataOnly="0" labelOnly="1" outline="0" offset="F1:K1" fieldPosition="0"/>
    </format>
    <format dxfId="2">
      <pivotArea dataOnly="0" labelOnly="1" outline="0" offset="A256:F256" fieldPosition="0">
        <references count="1">
          <reference field="4294967294" count="1">
            <x v="1"/>
          </reference>
        </references>
      </pivotArea>
    </format>
    <format dxfId="3">
      <pivotArea dataOnly="0" labelOnly="1" outline="0" fieldPosition="0">
        <references count="2">
          <reference field="4294967294" count="1" selected="0">
            <x v="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4">
      <pivotArea outline="0" collapsedLevelsAreSubtotals="1" fieldPosition="0">
        <references count="5">
          <reference field="4294967294" count="1" selected="0">
            <x v="0"/>
          </reference>
          <reference field="0" count="1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  <reference field="1" count="3" selected="0">
            <x v="0"/>
            <x v="1"/>
            <x v="2"/>
          </reference>
          <reference field="2" count="19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5">
      <pivotArea field="-2" type="button" dataOnly="0" labelOnly="1" outline="0" axis="axisCol" fieldPosition="0"/>
    </format>
    <format dxfId="6">
      <pivotArea field="3" type="button" dataOnly="0" labelOnly="1" outline="0" axis="axisCol" fieldPosition="1"/>
    </format>
    <format dxfId="7">
      <pivotArea type="topRight" dataOnly="0" labelOnly="1" outline="0" offset="A1:D1" fieldPosition="0"/>
    </format>
    <format dxfId="8">
      <pivotArea dataOnly="0" labelOnly="1" outline="0" offset="A256:F256" fieldPosition="0">
        <references count="1">
          <reference field="4294967294" count="1">
            <x v="0"/>
          </reference>
        </references>
      </pivotArea>
    </format>
    <format dxfId="9">
      <pivotArea dataOnly="0" labelOnly="1" outline="0" fieldPosition="0">
        <references count="2">
          <reference field="4294967294" count="1" selected="0">
            <x v="0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10">
      <pivotArea outline="0" collapsedLevelsAreSubtotals="1" fieldPosition="0">
        <references count="5">
          <reference field="4294967294" count="1" selected="0">
            <x v="0"/>
          </reference>
          <reference field="0" count="1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  <reference field="1" count="3" selected="0">
            <x v="0"/>
            <x v="1"/>
            <x v="2"/>
          </reference>
          <reference field="2" count="19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11">
      <pivotArea field="-2" type="button" dataOnly="0" labelOnly="1" outline="0" axis="axisCol" fieldPosition="0"/>
    </format>
    <format dxfId="12">
      <pivotArea field="3" type="button" dataOnly="0" labelOnly="1" outline="0" axis="axisCol" fieldPosition="1"/>
    </format>
    <format dxfId="13">
      <pivotArea type="topRight" dataOnly="0" labelOnly="1" outline="0" offset="A1:D1" fieldPosition="0"/>
    </format>
    <format dxfId="14">
      <pivotArea dataOnly="0" labelOnly="1" outline="0" offset="A256:F256" fieldPosition="0">
        <references count="1">
          <reference field="4294967294" count="1">
            <x v="0"/>
          </reference>
        </references>
      </pivotArea>
    </format>
    <format dxfId="15">
      <pivotArea dataOnly="0" labelOnly="1" outline="0" fieldPosition="0">
        <references count="2">
          <reference field="4294967294" count="1" selected="0">
            <x v="0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16">
      <pivotArea outline="0" collapsedLevelsAreSubtotals="1" fieldPosition="0">
        <references count="5">
          <reference field="4294967294" count="1" selected="0">
            <x v="1"/>
          </reference>
          <reference field="0" count="1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  <reference field="1" count="3" selected="0">
            <x v="0"/>
            <x v="1"/>
            <x v="2"/>
          </reference>
          <reference field="2" count="19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  <reference field="3" count="6" selected="0">
            <x v="0"/>
            <x v="1"/>
            <x v="2"/>
            <x v="3"/>
            <x v="4"/>
            <x v="5"/>
          </reference>
        </references>
      </pivotArea>
    </format>
    <format dxfId="17">
      <pivotArea type="topRight" dataOnly="0" labelOnly="1" outline="0" offset="F1:K1" fieldPosition="0"/>
    </format>
    <format dxfId="18">
      <pivotArea dataOnly="0" labelOnly="1" outline="0" offset="A256:F256" fieldPosition="0">
        <references count="1">
          <reference field="4294967294" count="1">
            <x v="1"/>
          </reference>
        </references>
      </pivotArea>
    </format>
    <format dxfId="19">
      <pivotArea dataOnly="0" labelOnly="1" outline="0" fieldPosition="0">
        <references count="2">
          <reference field="4294967294" count="1" selected="0">
            <x v="1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5C74-7BBC-4A97-A869-DED52CD4F1F2}">
  <dimension ref="A2:B23"/>
  <sheetViews>
    <sheetView workbookViewId="0">
      <selection activeCell="B12" sqref="B12"/>
    </sheetView>
  </sheetViews>
  <sheetFormatPr defaultRowHeight="15"/>
  <cols>
    <col min="1" max="1" width="28.28515625" style="17" bestFit="1" customWidth="1"/>
    <col min="2" max="2" width="28.140625" style="17" bestFit="1" customWidth="1"/>
  </cols>
  <sheetData>
    <row r="2" spans="1:2">
      <c r="A2" s="17" t="s">
        <v>0</v>
      </c>
      <c r="B2" s="17" t="s">
        <v>1</v>
      </c>
    </row>
    <row r="3" spans="1:2">
      <c r="A3" s="17" t="s">
        <v>2</v>
      </c>
      <c r="B3" s="17">
        <v>612.39</v>
      </c>
    </row>
    <row r="4" spans="1:2">
      <c r="A4" s="17" t="s">
        <v>3</v>
      </c>
      <c r="B4" s="17">
        <v>65.38</v>
      </c>
    </row>
    <row r="5" spans="1:2">
      <c r="A5" s="17" t="s">
        <v>4</v>
      </c>
      <c r="B5" s="18">
        <f>(B4*3)/B3*100</f>
        <v>32.02860921961495</v>
      </c>
    </row>
    <row r="6" spans="1:2">
      <c r="B6" s="18"/>
    </row>
    <row r="7" spans="1:2">
      <c r="A7" s="17" t="s">
        <v>5</v>
      </c>
      <c r="B7" s="19">
        <v>24.305</v>
      </c>
    </row>
    <row r="8" spans="1:2">
      <c r="A8" s="17" t="s">
        <v>6</v>
      </c>
      <c r="B8" s="20">
        <v>0.1</v>
      </c>
    </row>
    <row r="9" spans="1:2">
      <c r="A9" s="17" t="s">
        <v>7</v>
      </c>
      <c r="B9" s="19">
        <f>0.1*(B7/B4)</f>
        <v>3.7174977057204038E-2</v>
      </c>
    </row>
    <row r="10" spans="1:2">
      <c r="A10" s="17" t="s">
        <v>8</v>
      </c>
      <c r="B10" s="19">
        <f>B9*B5</f>
        <v>1.1906628129133394</v>
      </c>
    </row>
    <row r="11" spans="1:2">
      <c r="B11" s="19"/>
    </row>
    <row r="12" spans="1:2">
      <c r="A12" s="17" t="s">
        <v>9</v>
      </c>
      <c r="B12" s="19">
        <v>231.53299999999999</v>
      </c>
    </row>
    <row r="13" spans="1:2">
      <c r="A13" s="17" t="s">
        <v>10</v>
      </c>
      <c r="B13" s="19">
        <v>55.844999999999999</v>
      </c>
    </row>
    <row r="14" spans="1:2">
      <c r="A14" s="17" t="s">
        <v>11</v>
      </c>
      <c r="B14" s="19">
        <v>4</v>
      </c>
    </row>
    <row r="15" spans="1:2">
      <c r="A15" s="17" t="s">
        <v>12</v>
      </c>
      <c r="B15" s="19">
        <f>((B13*3)/B12)*B14</f>
        <v>2.8943606310979431</v>
      </c>
    </row>
    <row r="16" spans="1:2">
      <c r="B16" s="19"/>
    </row>
    <row r="18" spans="1:2">
      <c r="A18" s="17" t="s">
        <v>13</v>
      </c>
      <c r="B18" s="17">
        <v>0.05</v>
      </c>
    </row>
    <row r="19" spans="1:2">
      <c r="A19" s="17" t="s">
        <v>14</v>
      </c>
      <c r="B19" s="17">
        <v>5</v>
      </c>
    </row>
    <row r="20" spans="1:2">
      <c r="A20" s="17" t="s">
        <v>15</v>
      </c>
      <c r="B20" s="17">
        <f>B18/B19*100</f>
        <v>1</v>
      </c>
    </row>
    <row r="21" spans="1:2">
      <c r="A21" s="17" t="s">
        <v>16</v>
      </c>
      <c r="B21" s="21">
        <f>B20*B5/100</f>
        <v>0.32028609219614951</v>
      </c>
    </row>
    <row r="22" spans="1:2">
      <c r="A22" s="17" t="s">
        <v>17</v>
      </c>
      <c r="B22" s="19">
        <f>B20*B10/100</f>
        <v>1.1906628129133394E-2</v>
      </c>
    </row>
    <row r="23" spans="1:2">
      <c r="A23" s="17" t="s">
        <v>18</v>
      </c>
      <c r="B23" s="19">
        <f>B20*B15/100</f>
        <v>2.894360631097943E-2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7647-E919-4940-93E0-79AE386B2270}">
  <dimension ref="A1:U145"/>
  <sheetViews>
    <sheetView workbookViewId="0">
      <selection activeCell="G12" sqref="G12"/>
    </sheetView>
  </sheetViews>
  <sheetFormatPr defaultRowHeight="15"/>
  <sheetData>
    <row r="1" spans="1:21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</row>
    <row r="2" spans="1:21">
      <c r="A2" s="1" t="s">
        <v>40</v>
      </c>
      <c r="B2" s="1" t="s">
        <v>41</v>
      </c>
      <c r="C2" t="s">
        <v>42</v>
      </c>
      <c r="D2" s="1" t="s">
        <v>43</v>
      </c>
      <c r="E2" s="1" t="s">
        <v>44</v>
      </c>
      <c r="F2" s="1" t="s">
        <v>45</v>
      </c>
      <c r="G2">
        <v>0</v>
      </c>
      <c r="H2">
        <v>0</v>
      </c>
      <c r="I2" t="s">
        <v>46</v>
      </c>
      <c r="J2">
        <v>20.7</v>
      </c>
      <c r="K2" t="s">
        <v>47</v>
      </c>
      <c r="L2" t="s">
        <v>47</v>
      </c>
      <c r="M2">
        <v>2.2000000000000002</v>
      </c>
      <c r="N2">
        <v>10.65</v>
      </c>
      <c r="O2">
        <v>2.12</v>
      </c>
      <c r="P2" t="s">
        <v>47</v>
      </c>
      <c r="Q2" t="s">
        <v>47</v>
      </c>
      <c r="R2" t="s">
        <v>47</v>
      </c>
      <c r="S2">
        <v>19.05</v>
      </c>
      <c r="T2">
        <v>23.2</v>
      </c>
      <c r="U2">
        <v>19.829999999999998</v>
      </c>
    </row>
    <row r="3" spans="1:21">
      <c r="A3" s="1" t="s">
        <v>48</v>
      </c>
      <c r="B3" s="1" t="s">
        <v>49</v>
      </c>
      <c r="C3" t="s">
        <v>50</v>
      </c>
      <c r="D3" s="1" t="s">
        <v>43</v>
      </c>
      <c r="E3" s="1" t="s">
        <v>44</v>
      </c>
      <c r="F3" s="1" t="s">
        <v>45</v>
      </c>
      <c r="G3">
        <v>1000</v>
      </c>
      <c r="H3">
        <v>1000</v>
      </c>
      <c r="I3" t="s">
        <v>46</v>
      </c>
      <c r="J3">
        <v>1938341.58</v>
      </c>
      <c r="K3" t="s">
        <v>47</v>
      </c>
      <c r="L3" t="s">
        <v>47</v>
      </c>
      <c r="M3">
        <v>13413.52</v>
      </c>
      <c r="N3">
        <v>0.69</v>
      </c>
      <c r="O3">
        <v>2.12</v>
      </c>
      <c r="P3" t="s">
        <v>47</v>
      </c>
      <c r="Q3" t="s">
        <v>47</v>
      </c>
      <c r="R3" t="s">
        <v>47</v>
      </c>
      <c r="S3">
        <v>1931212.29</v>
      </c>
      <c r="T3">
        <v>1929998.15</v>
      </c>
      <c r="U3">
        <v>1953814.3</v>
      </c>
    </row>
    <row r="4" spans="1:21">
      <c r="A4" s="1" t="s">
        <v>51</v>
      </c>
      <c r="B4" s="1" t="s">
        <v>49</v>
      </c>
      <c r="C4" t="s">
        <v>52</v>
      </c>
      <c r="D4" s="1" t="s">
        <v>43</v>
      </c>
      <c r="E4" s="1" t="s">
        <v>44</v>
      </c>
      <c r="F4" s="1" t="s">
        <v>45</v>
      </c>
      <c r="G4">
        <v>800</v>
      </c>
      <c r="H4">
        <v>800</v>
      </c>
      <c r="I4" t="s">
        <v>46</v>
      </c>
      <c r="J4">
        <v>1583764.98</v>
      </c>
      <c r="K4" t="s">
        <v>47</v>
      </c>
      <c r="L4" t="s">
        <v>47</v>
      </c>
      <c r="M4">
        <v>10136.040000000001</v>
      </c>
      <c r="N4">
        <v>0.64</v>
      </c>
      <c r="O4">
        <v>2.12</v>
      </c>
      <c r="P4" t="s">
        <v>47</v>
      </c>
      <c r="Q4" t="s">
        <v>47</v>
      </c>
      <c r="R4" t="s">
        <v>47</v>
      </c>
      <c r="S4">
        <v>1573047.02</v>
      </c>
      <c r="T4">
        <v>1585051.68</v>
      </c>
      <c r="U4">
        <v>1593196.23</v>
      </c>
    </row>
    <row r="5" spans="1:21">
      <c r="A5" s="1" t="s">
        <v>53</v>
      </c>
      <c r="B5" s="1" t="s">
        <v>49</v>
      </c>
      <c r="C5" t="s">
        <v>54</v>
      </c>
      <c r="D5" s="1" t="s">
        <v>43</v>
      </c>
      <c r="E5" s="1" t="s">
        <v>44</v>
      </c>
      <c r="F5" s="1" t="s">
        <v>45</v>
      </c>
      <c r="G5">
        <v>600</v>
      </c>
      <c r="H5">
        <v>600</v>
      </c>
      <c r="I5" t="s">
        <v>46</v>
      </c>
      <c r="J5">
        <v>1213512.97</v>
      </c>
      <c r="K5" t="s">
        <v>47</v>
      </c>
      <c r="L5" t="s">
        <v>47</v>
      </c>
      <c r="M5">
        <v>810.32</v>
      </c>
      <c r="N5">
        <v>7.0000000000000007E-2</v>
      </c>
      <c r="O5">
        <v>2.12</v>
      </c>
      <c r="P5" t="s">
        <v>47</v>
      </c>
      <c r="Q5" t="s">
        <v>47</v>
      </c>
      <c r="R5" t="s">
        <v>47</v>
      </c>
      <c r="S5">
        <v>1212861.96</v>
      </c>
      <c r="T5">
        <v>1213256.45</v>
      </c>
      <c r="U5">
        <v>1214420.5</v>
      </c>
    </row>
    <row r="6" spans="1:21">
      <c r="A6" s="1" t="s">
        <v>55</v>
      </c>
      <c r="B6" s="1" t="s">
        <v>49</v>
      </c>
      <c r="C6" t="s">
        <v>56</v>
      </c>
      <c r="D6" s="1" t="s">
        <v>43</v>
      </c>
      <c r="E6" s="1" t="s">
        <v>44</v>
      </c>
      <c r="F6" s="1" t="s">
        <v>45</v>
      </c>
      <c r="G6">
        <v>400</v>
      </c>
      <c r="H6">
        <v>400</v>
      </c>
      <c r="I6" t="s">
        <v>46</v>
      </c>
      <c r="J6">
        <v>830782.83</v>
      </c>
      <c r="K6" t="s">
        <v>47</v>
      </c>
      <c r="L6" t="s">
        <v>47</v>
      </c>
      <c r="M6">
        <v>2953.73</v>
      </c>
      <c r="N6">
        <v>0.36</v>
      </c>
      <c r="O6">
        <v>2.12</v>
      </c>
      <c r="P6" t="s">
        <v>47</v>
      </c>
      <c r="Q6" t="s">
        <v>47</v>
      </c>
      <c r="R6" t="s">
        <v>47</v>
      </c>
      <c r="S6">
        <v>827420.64</v>
      </c>
      <c r="T6">
        <v>832960.16</v>
      </c>
      <c r="U6">
        <v>831967.7</v>
      </c>
    </row>
    <row r="7" spans="1:21">
      <c r="A7" s="1" t="s">
        <v>57</v>
      </c>
      <c r="B7" s="1" t="s">
        <v>49</v>
      </c>
      <c r="C7" t="s">
        <v>58</v>
      </c>
      <c r="D7" s="1" t="s">
        <v>43</v>
      </c>
      <c r="E7" s="1" t="s">
        <v>44</v>
      </c>
      <c r="F7" s="1" t="s">
        <v>45</v>
      </c>
      <c r="G7">
        <v>200</v>
      </c>
      <c r="H7">
        <v>200</v>
      </c>
      <c r="I7" t="s">
        <v>46</v>
      </c>
      <c r="J7">
        <v>426293.9</v>
      </c>
      <c r="K7" t="s">
        <v>47</v>
      </c>
      <c r="L7" t="s">
        <v>47</v>
      </c>
      <c r="M7">
        <v>989.16</v>
      </c>
      <c r="N7">
        <v>0.23</v>
      </c>
      <c r="O7">
        <v>2.12</v>
      </c>
      <c r="P7" t="s">
        <v>47</v>
      </c>
      <c r="Q7" t="s">
        <v>47</v>
      </c>
      <c r="R7" t="s">
        <v>47</v>
      </c>
      <c r="S7">
        <v>425687.47</v>
      </c>
      <c r="T7">
        <v>425758.9</v>
      </c>
      <c r="U7">
        <v>427435.34</v>
      </c>
    </row>
    <row r="8" spans="1:21">
      <c r="A8" s="1" t="s">
        <v>59</v>
      </c>
      <c r="B8" s="1" t="s">
        <v>49</v>
      </c>
      <c r="C8" t="s">
        <v>60</v>
      </c>
      <c r="D8" s="1" t="s">
        <v>43</v>
      </c>
      <c r="E8" s="1" t="s">
        <v>44</v>
      </c>
      <c r="F8" s="1" t="s">
        <v>45</v>
      </c>
      <c r="I8" t="s">
        <v>46</v>
      </c>
      <c r="J8">
        <v>2109</v>
      </c>
      <c r="K8" t="s">
        <v>47</v>
      </c>
      <c r="L8" t="s">
        <v>47</v>
      </c>
      <c r="M8">
        <v>8.4600000000000009</v>
      </c>
      <c r="N8">
        <v>0.4</v>
      </c>
      <c r="O8">
        <v>2.12</v>
      </c>
      <c r="P8" t="s">
        <v>47</v>
      </c>
      <c r="Q8" t="s">
        <v>47</v>
      </c>
      <c r="R8" t="s">
        <v>47</v>
      </c>
      <c r="S8">
        <v>2116.42</v>
      </c>
      <c r="T8">
        <v>2110.79</v>
      </c>
      <c r="U8">
        <v>2099.79</v>
      </c>
    </row>
    <row r="9" spans="1:21">
      <c r="A9" s="1" t="s">
        <v>61</v>
      </c>
      <c r="B9" s="1" t="s">
        <v>49</v>
      </c>
      <c r="C9" t="s">
        <v>62</v>
      </c>
      <c r="D9" s="1" t="s">
        <v>43</v>
      </c>
      <c r="E9" s="1" t="s">
        <v>44</v>
      </c>
      <c r="F9" s="1" t="s">
        <v>45</v>
      </c>
      <c r="I9" t="s">
        <v>46</v>
      </c>
      <c r="J9">
        <v>1710.97</v>
      </c>
      <c r="K9" t="s">
        <v>47</v>
      </c>
      <c r="L9" t="s">
        <v>47</v>
      </c>
      <c r="M9">
        <v>14.87</v>
      </c>
      <c r="N9">
        <v>0.87</v>
      </c>
      <c r="O9">
        <v>2.12</v>
      </c>
      <c r="P9" t="s">
        <v>47</v>
      </c>
      <c r="Q9" t="s">
        <v>47</v>
      </c>
      <c r="R9" t="s">
        <v>47</v>
      </c>
      <c r="S9">
        <v>1694.07</v>
      </c>
      <c r="T9">
        <v>1716.78</v>
      </c>
      <c r="U9">
        <v>1722.06</v>
      </c>
    </row>
    <row r="10" spans="1:21">
      <c r="A10" s="1" t="s">
        <v>63</v>
      </c>
      <c r="B10" s="1" t="s">
        <v>49</v>
      </c>
      <c r="C10" t="s">
        <v>64</v>
      </c>
      <c r="D10" s="1" t="s">
        <v>43</v>
      </c>
      <c r="E10" s="1" t="s">
        <v>44</v>
      </c>
      <c r="F10" s="1" t="s">
        <v>45</v>
      </c>
      <c r="I10" t="s">
        <v>46</v>
      </c>
      <c r="J10">
        <v>1272.3699999999999</v>
      </c>
      <c r="K10" t="s">
        <v>47</v>
      </c>
      <c r="L10" t="s">
        <v>47</v>
      </c>
      <c r="M10">
        <v>3.38</v>
      </c>
      <c r="N10">
        <v>0.27</v>
      </c>
      <c r="O10">
        <v>2.12</v>
      </c>
      <c r="P10" t="s">
        <v>47</v>
      </c>
      <c r="Q10" t="s">
        <v>47</v>
      </c>
      <c r="R10" t="s">
        <v>47</v>
      </c>
      <c r="S10">
        <v>1276.01</v>
      </c>
      <c r="T10">
        <v>1271.77</v>
      </c>
      <c r="U10">
        <v>1269.33</v>
      </c>
    </row>
    <row r="11" spans="1:21">
      <c r="A11" s="1" t="s">
        <v>65</v>
      </c>
      <c r="B11" s="1" t="s">
        <v>49</v>
      </c>
      <c r="C11" t="s">
        <v>66</v>
      </c>
      <c r="D11" s="1" t="s">
        <v>43</v>
      </c>
      <c r="E11" s="1" t="s">
        <v>44</v>
      </c>
      <c r="F11" s="1" t="s">
        <v>45</v>
      </c>
      <c r="I11" t="s">
        <v>46</v>
      </c>
      <c r="J11">
        <v>872.52</v>
      </c>
      <c r="K11" t="s">
        <v>47</v>
      </c>
      <c r="L11" t="s">
        <v>47</v>
      </c>
      <c r="M11">
        <v>7.18</v>
      </c>
      <c r="N11">
        <v>0.82</v>
      </c>
      <c r="O11">
        <v>2.12</v>
      </c>
      <c r="P11" t="s">
        <v>47</v>
      </c>
      <c r="Q11" t="s">
        <v>47</v>
      </c>
      <c r="R11" t="s">
        <v>47</v>
      </c>
      <c r="S11">
        <v>864.81</v>
      </c>
      <c r="T11">
        <v>879.01</v>
      </c>
      <c r="U11">
        <v>873.74</v>
      </c>
    </row>
    <row r="12" spans="1:21">
      <c r="A12" s="1" t="s">
        <v>67</v>
      </c>
      <c r="B12" s="1" t="s">
        <v>49</v>
      </c>
      <c r="C12" t="s">
        <v>68</v>
      </c>
      <c r="D12" s="1" t="s">
        <v>43</v>
      </c>
      <c r="E12" s="1" t="s">
        <v>44</v>
      </c>
      <c r="F12" s="1" t="s">
        <v>45</v>
      </c>
      <c r="I12" t="s">
        <v>46</v>
      </c>
      <c r="J12">
        <v>452.04</v>
      </c>
      <c r="K12" t="s">
        <v>47</v>
      </c>
      <c r="L12" t="s">
        <v>47</v>
      </c>
      <c r="M12">
        <v>4.97</v>
      </c>
      <c r="N12">
        <v>1.1000000000000001</v>
      </c>
      <c r="O12">
        <v>2.12</v>
      </c>
      <c r="P12" t="s">
        <v>47</v>
      </c>
      <c r="Q12" t="s">
        <v>47</v>
      </c>
      <c r="R12" t="s">
        <v>47</v>
      </c>
      <c r="S12">
        <v>450.75</v>
      </c>
      <c r="T12">
        <v>447.84</v>
      </c>
      <c r="U12">
        <v>457.52</v>
      </c>
    </row>
    <row r="13" spans="1:21">
      <c r="A13" s="1" t="s">
        <v>69</v>
      </c>
      <c r="B13" s="1" t="s">
        <v>70</v>
      </c>
      <c r="C13" t="s">
        <v>71</v>
      </c>
      <c r="D13" s="1" t="s">
        <v>43</v>
      </c>
      <c r="E13" s="1" t="s">
        <v>44</v>
      </c>
      <c r="F13" s="1" t="s">
        <v>72</v>
      </c>
      <c r="I13" t="s">
        <v>46</v>
      </c>
      <c r="J13">
        <v>17.809999999999999</v>
      </c>
      <c r="K13">
        <v>0</v>
      </c>
      <c r="L13">
        <v>0.01</v>
      </c>
      <c r="M13">
        <v>1.83</v>
      </c>
      <c r="N13">
        <v>10.27</v>
      </c>
      <c r="O13">
        <v>2.12</v>
      </c>
      <c r="P13">
        <v>1</v>
      </c>
      <c r="Q13">
        <v>1</v>
      </c>
      <c r="R13">
        <v>1</v>
      </c>
      <c r="S13">
        <v>15.84</v>
      </c>
      <c r="T13">
        <v>19.46</v>
      </c>
      <c r="U13">
        <v>18.14</v>
      </c>
    </row>
    <row r="14" spans="1:21">
      <c r="A14" s="1" t="s">
        <v>73</v>
      </c>
      <c r="B14" s="1" t="s">
        <v>70</v>
      </c>
      <c r="C14" t="s">
        <v>74</v>
      </c>
      <c r="D14" s="1" t="s">
        <v>43</v>
      </c>
      <c r="E14" s="1" t="s">
        <v>44</v>
      </c>
      <c r="F14" s="1" t="s">
        <v>72</v>
      </c>
      <c r="I14" t="s">
        <v>46</v>
      </c>
      <c r="J14">
        <v>20.54</v>
      </c>
      <c r="K14">
        <v>0</v>
      </c>
      <c r="L14">
        <v>0.02</v>
      </c>
      <c r="M14">
        <v>6.82</v>
      </c>
      <c r="N14">
        <v>33.21</v>
      </c>
      <c r="O14">
        <v>2.12</v>
      </c>
      <c r="P14">
        <v>1</v>
      </c>
      <c r="Q14">
        <v>1</v>
      </c>
      <c r="R14">
        <v>1</v>
      </c>
      <c r="S14">
        <v>23.42</v>
      </c>
      <c r="T14">
        <v>12.75</v>
      </c>
      <c r="U14">
        <v>25.44</v>
      </c>
    </row>
    <row r="15" spans="1:21">
      <c r="A15" s="1" t="s">
        <v>75</v>
      </c>
      <c r="B15" s="1" t="s">
        <v>70</v>
      </c>
      <c r="C15" t="s">
        <v>76</v>
      </c>
      <c r="D15" s="1" t="s">
        <v>43</v>
      </c>
      <c r="E15" s="1" t="s">
        <v>44</v>
      </c>
      <c r="F15" s="1" t="s">
        <v>77</v>
      </c>
      <c r="I15" t="s">
        <v>46</v>
      </c>
      <c r="J15">
        <v>440.01</v>
      </c>
      <c r="K15">
        <v>0</v>
      </c>
      <c r="L15">
        <v>0.02</v>
      </c>
      <c r="M15">
        <v>7.4</v>
      </c>
      <c r="N15">
        <v>1.68</v>
      </c>
      <c r="O15">
        <v>2.12</v>
      </c>
      <c r="P15">
        <v>1</v>
      </c>
      <c r="Q15">
        <v>1</v>
      </c>
      <c r="R15">
        <v>1</v>
      </c>
      <c r="S15">
        <v>447.99</v>
      </c>
      <c r="T15">
        <v>438.64</v>
      </c>
      <c r="U15">
        <v>433.4</v>
      </c>
    </row>
    <row r="16" spans="1:21">
      <c r="A16" s="1" t="s">
        <v>78</v>
      </c>
      <c r="B16" s="1" t="s">
        <v>70</v>
      </c>
      <c r="C16" t="s">
        <v>79</v>
      </c>
      <c r="D16" s="1" t="s">
        <v>43</v>
      </c>
      <c r="E16" s="1" t="s">
        <v>44</v>
      </c>
      <c r="F16" s="1" t="s">
        <v>77</v>
      </c>
      <c r="I16" t="s">
        <v>46</v>
      </c>
      <c r="J16">
        <v>620.64</v>
      </c>
      <c r="K16">
        <v>0.72</v>
      </c>
      <c r="L16">
        <v>0.04</v>
      </c>
      <c r="M16">
        <v>14.62</v>
      </c>
      <c r="N16">
        <v>2.36</v>
      </c>
      <c r="O16">
        <v>2.12</v>
      </c>
      <c r="P16">
        <v>5.1999999999999998E-2</v>
      </c>
      <c r="Q16">
        <v>5</v>
      </c>
      <c r="R16">
        <v>1</v>
      </c>
      <c r="S16">
        <v>636.67999999999995</v>
      </c>
      <c r="T16">
        <v>608.04999999999995</v>
      </c>
      <c r="U16">
        <v>617.21</v>
      </c>
    </row>
    <row r="17" spans="1:21">
      <c r="A17" s="1" t="s">
        <v>80</v>
      </c>
      <c r="B17" s="1" t="s">
        <v>70</v>
      </c>
      <c r="C17" t="s">
        <v>81</v>
      </c>
      <c r="D17" s="1" t="s">
        <v>43</v>
      </c>
      <c r="E17" s="1" t="s">
        <v>44</v>
      </c>
      <c r="F17" s="1" t="s">
        <v>77</v>
      </c>
      <c r="I17" t="s">
        <v>46</v>
      </c>
      <c r="J17">
        <v>715.9</v>
      </c>
      <c r="K17">
        <v>0.25</v>
      </c>
      <c r="L17">
        <v>0.02</v>
      </c>
      <c r="M17">
        <v>5.28</v>
      </c>
      <c r="N17">
        <v>0.74</v>
      </c>
      <c r="O17">
        <v>2.12</v>
      </c>
      <c r="P17">
        <v>5.3900000000000003E-2</v>
      </c>
      <c r="Q17">
        <v>5</v>
      </c>
      <c r="R17">
        <v>1</v>
      </c>
      <c r="S17">
        <v>709.86</v>
      </c>
      <c r="T17">
        <v>718.2</v>
      </c>
      <c r="U17">
        <v>719.65</v>
      </c>
    </row>
    <row r="18" spans="1:21">
      <c r="A18" s="1" t="s">
        <v>82</v>
      </c>
      <c r="B18" s="1" t="s">
        <v>70</v>
      </c>
      <c r="C18" t="s">
        <v>83</v>
      </c>
      <c r="D18" s="1" t="s">
        <v>43</v>
      </c>
      <c r="E18" s="1" t="s">
        <v>44</v>
      </c>
      <c r="F18" s="1" t="s">
        <v>72</v>
      </c>
      <c r="I18" t="s">
        <v>46</v>
      </c>
      <c r="J18">
        <v>961.28</v>
      </c>
      <c r="K18">
        <v>0.18</v>
      </c>
      <c r="L18">
        <v>0.01</v>
      </c>
      <c r="M18">
        <v>3.76</v>
      </c>
      <c r="N18">
        <v>0.39</v>
      </c>
      <c r="O18">
        <v>2.12</v>
      </c>
      <c r="P18">
        <v>5.45E-2</v>
      </c>
      <c r="Q18">
        <v>5</v>
      </c>
      <c r="R18">
        <v>1</v>
      </c>
      <c r="S18">
        <v>961.2</v>
      </c>
      <c r="T18">
        <v>965.09</v>
      </c>
      <c r="U18">
        <v>957.56</v>
      </c>
    </row>
    <row r="19" spans="1:21">
      <c r="A19" s="1" t="s">
        <v>84</v>
      </c>
      <c r="B19" s="1" t="s">
        <v>70</v>
      </c>
      <c r="C19" t="s">
        <v>85</v>
      </c>
      <c r="D19" s="1" t="s">
        <v>43</v>
      </c>
      <c r="E19" s="1" t="s">
        <v>44</v>
      </c>
      <c r="F19" s="1" t="s">
        <v>77</v>
      </c>
      <c r="I19" t="s">
        <v>46</v>
      </c>
      <c r="J19">
        <v>589.16999999999996</v>
      </c>
      <c r="K19">
        <v>0.23</v>
      </c>
      <c r="L19">
        <v>0.01</v>
      </c>
      <c r="M19">
        <v>4.5999999999999996</v>
      </c>
      <c r="N19">
        <v>0.78</v>
      </c>
      <c r="O19">
        <v>2.12</v>
      </c>
      <c r="P19">
        <v>5.0900000000000001E-2</v>
      </c>
      <c r="Q19">
        <v>5</v>
      </c>
      <c r="R19">
        <v>1</v>
      </c>
      <c r="S19">
        <v>586.33000000000004</v>
      </c>
      <c r="T19">
        <v>594.48</v>
      </c>
      <c r="U19">
        <v>586.70000000000005</v>
      </c>
    </row>
    <row r="20" spans="1:21">
      <c r="A20" s="1" t="s">
        <v>86</v>
      </c>
      <c r="B20" s="1" t="s">
        <v>70</v>
      </c>
      <c r="C20" t="s">
        <v>87</v>
      </c>
      <c r="D20" s="1" t="s">
        <v>43</v>
      </c>
      <c r="E20" s="1" t="s">
        <v>44</v>
      </c>
      <c r="F20" s="1" t="s">
        <v>77</v>
      </c>
      <c r="I20" t="s">
        <v>46</v>
      </c>
      <c r="J20">
        <v>663.71</v>
      </c>
      <c r="K20">
        <v>0.6</v>
      </c>
      <c r="L20">
        <v>0.04</v>
      </c>
      <c r="M20">
        <v>12.76</v>
      </c>
      <c r="N20">
        <v>1.92</v>
      </c>
      <c r="O20">
        <v>2.12</v>
      </c>
      <c r="P20">
        <v>5.4399999999999997E-2</v>
      </c>
      <c r="Q20">
        <v>5</v>
      </c>
      <c r="R20">
        <v>1</v>
      </c>
      <c r="S20">
        <v>659.34</v>
      </c>
      <c r="T20">
        <v>653.71</v>
      </c>
      <c r="U20">
        <v>678.08</v>
      </c>
    </row>
    <row r="21" spans="1:21">
      <c r="A21" s="1" t="s">
        <v>88</v>
      </c>
      <c r="B21" s="1" t="s">
        <v>70</v>
      </c>
      <c r="C21" t="s">
        <v>89</v>
      </c>
      <c r="D21" s="1" t="s">
        <v>43</v>
      </c>
      <c r="E21" s="1" t="s">
        <v>44</v>
      </c>
      <c r="F21" s="1" t="s">
        <v>77</v>
      </c>
      <c r="I21" t="s">
        <v>46</v>
      </c>
      <c r="J21">
        <v>598.29999999999995</v>
      </c>
      <c r="K21">
        <v>0.14000000000000001</v>
      </c>
      <c r="L21">
        <v>0.01</v>
      </c>
      <c r="M21">
        <v>2.79</v>
      </c>
      <c r="N21">
        <v>0.47</v>
      </c>
      <c r="O21">
        <v>2.12</v>
      </c>
      <c r="P21">
        <v>4.99E-2</v>
      </c>
      <c r="Q21">
        <v>5</v>
      </c>
      <c r="R21">
        <v>1</v>
      </c>
      <c r="S21">
        <v>599.41</v>
      </c>
      <c r="T21">
        <v>600.36</v>
      </c>
      <c r="U21">
        <v>595.12</v>
      </c>
    </row>
    <row r="22" spans="1:21">
      <c r="A22" s="1" t="s">
        <v>90</v>
      </c>
      <c r="B22" s="1" t="s">
        <v>70</v>
      </c>
      <c r="C22" t="s">
        <v>91</v>
      </c>
      <c r="D22" s="1" t="s">
        <v>43</v>
      </c>
      <c r="E22" s="1" t="s">
        <v>44</v>
      </c>
      <c r="F22" s="1" t="s">
        <v>92</v>
      </c>
      <c r="G22">
        <v>185.85</v>
      </c>
      <c r="H22">
        <v>17801.25</v>
      </c>
      <c r="I22" t="s">
        <v>46</v>
      </c>
      <c r="J22">
        <v>399508.34</v>
      </c>
      <c r="K22">
        <v>88.94</v>
      </c>
      <c r="L22">
        <v>0.5</v>
      </c>
      <c r="M22">
        <v>1824.31</v>
      </c>
      <c r="N22">
        <v>0.46</v>
      </c>
      <c r="O22">
        <v>2.12</v>
      </c>
      <c r="P22">
        <v>5.2200000000000003E-2</v>
      </c>
      <c r="Q22">
        <v>5</v>
      </c>
      <c r="R22">
        <v>1</v>
      </c>
      <c r="S22">
        <v>397424.13</v>
      </c>
      <c r="T22">
        <v>400815.34</v>
      </c>
      <c r="U22">
        <v>400285.56</v>
      </c>
    </row>
    <row r="23" spans="1:21">
      <c r="A23" s="1" t="s">
        <v>93</v>
      </c>
      <c r="B23" s="1" t="s">
        <v>70</v>
      </c>
      <c r="C23" t="s">
        <v>94</v>
      </c>
      <c r="D23" s="1" t="s">
        <v>43</v>
      </c>
      <c r="E23" s="1" t="s">
        <v>44</v>
      </c>
      <c r="F23" s="1" t="s">
        <v>92</v>
      </c>
      <c r="G23">
        <v>700.88</v>
      </c>
      <c r="H23">
        <v>68714.12</v>
      </c>
      <c r="I23" t="s">
        <v>46</v>
      </c>
      <c r="J23">
        <v>1411467.91</v>
      </c>
      <c r="K23">
        <v>312.85000000000002</v>
      </c>
      <c r="L23">
        <v>0.46</v>
      </c>
      <c r="M23">
        <v>6269.82</v>
      </c>
      <c r="N23">
        <v>0.44</v>
      </c>
      <c r="O23">
        <v>2.12</v>
      </c>
      <c r="P23">
        <v>5.0999999999999997E-2</v>
      </c>
      <c r="Q23">
        <v>5</v>
      </c>
      <c r="R23">
        <v>1</v>
      </c>
      <c r="S23">
        <v>1405261.81</v>
      </c>
      <c r="T23">
        <v>1411342.35</v>
      </c>
      <c r="U23">
        <v>1417799.56</v>
      </c>
    </row>
    <row r="24" spans="1:21">
      <c r="A24" s="1" t="s">
        <v>95</v>
      </c>
      <c r="B24" s="1" t="s">
        <v>70</v>
      </c>
      <c r="C24" t="s">
        <v>96</v>
      </c>
      <c r="D24" s="1" t="s">
        <v>43</v>
      </c>
      <c r="E24" s="1" t="s">
        <v>44</v>
      </c>
      <c r="F24" s="1" t="s">
        <v>77</v>
      </c>
      <c r="I24" t="s">
        <v>46</v>
      </c>
      <c r="J24">
        <v>13.69</v>
      </c>
      <c r="K24">
        <v>0</v>
      </c>
      <c r="L24">
        <v>0.02</v>
      </c>
      <c r="M24">
        <v>6.35</v>
      </c>
      <c r="N24">
        <v>46.41</v>
      </c>
      <c r="O24">
        <v>2.12</v>
      </c>
      <c r="P24">
        <v>1</v>
      </c>
      <c r="Q24">
        <v>1</v>
      </c>
      <c r="R24">
        <v>1</v>
      </c>
      <c r="S24">
        <v>18.190000000000001</v>
      </c>
      <c r="T24">
        <v>6.42</v>
      </c>
      <c r="U24">
        <v>16.46</v>
      </c>
    </row>
    <row r="25" spans="1:21">
      <c r="A25" s="1" t="s">
        <v>97</v>
      </c>
      <c r="B25" s="1" t="s">
        <v>70</v>
      </c>
      <c r="C25" t="s">
        <v>98</v>
      </c>
      <c r="D25" s="1" t="s">
        <v>43</v>
      </c>
      <c r="E25" s="1" t="s">
        <v>44</v>
      </c>
      <c r="F25" s="1" t="s">
        <v>92</v>
      </c>
      <c r="G25">
        <v>1016.74</v>
      </c>
      <c r="H25">
        <v>1016.74</v>
      </c>
      <c r="I25" t="s">
        <v>46</v>
      </c>
      <c r="J25">
        <v>2032075.15</v>
      </c>
      <c r="K25">
        <v>2.0299999999999998</v>
      </c>
      <c r="L25">
        <v>0.2</v>
      </c>
      <c r="M25">
        <v>3979.85</v>
      </c>
      <c r="N25">
        <v>0.2</v>
      </c>
      <c r="O25">
        <v>2.12</v>
      </c>
      <c r="P25">
        <v>1</v>
      </c>
      <c r="Q25">
        <v>1</v>
      </c>
      <c r="R25">
        <v>1</v>
      </c>
      <c r="S25">
        <v>2030070.19</v>
      </c>
      <c r="T25">
        <v>2036658.73</v>
      </c>
      <c r="U25">
        <v>2029496.53</v>
      </c>
    </row>
    <row r="26" spans="1:21">
      <c r="A26" s="1" t="s">
        <v>40</v>
      </c>
      <c r="B26" s="1" t="s">
        <v>41</v>
      </c>
      <c r="C26" t="s">
        <v>42</v>
      </c>
      <c r="D26" s="1" t="s">
        <v>99</v>
      </c>
      <c r="E26" s="1" t="s">
        <v>44</v>
      </c>
      <c r="F26" s="1" t="s">
        <v>45</v>
      </c>
      <c r="G26">
        <v>0</v>
      </c>
      <c r="H26">
        <v>0</v>
      </c>
      <c r="I26" t="s">
        <v>46</v>
      </c>
      <c r="J26">
        <v>35.159999999999997</v>
      </c>
      <c r="K26" t="s">
        <v>47</v>
      </c>
      <c r="L26" t="s">
        <v>47</v>
      </c>
      <c r="M26">
        <v>5.64</v>
      </c>
      <c r="N26">
        <v>16.03</v>
      </c>
      <c r="O26">
        <v>1.2</v>
      </c>
      <c r="P26" t="s">
        <v>47</v>
      </c>
      <c r="Q26" t="s">
        <v>47</v>
      </c>
      <c r="R26" t="s">
        <v>47</v>
      </c>
      <c r="S26">
        <v>33.14</v>
      </c>
      <c r="T26">
        <v>30.82</v>
      </c>
      <c r="U26">
        <v>41.53</v>
      </c>
    </row>
    <row r="27" spans="1:21">
      <c r="A27" s="1" t="s">
        <v>48</v>
      </c>
      <c r="B27" s="1" t="s">
        <v>49</v>
      </c>
      <c r="C27" t="s">
        <v>50</v>
      </c>
      <c r="D27" s="1" t="s">
        <v>99</v>
      </c>
      <c r="E27" s="1" t="s">
        <v>44</v>
      </c>
      <c r="F27" s="1" t="s">
        <v>45</v>
      </c>
      <c r="I27" t="s">
        <v>46</v>
      </c>
      <c r="J27">
        <v>5829989.5499999998</v>
      </c>
      <c r="K27" t="s">
        <v>47</v>
      </c>
      <c r="L27" t="s">
        <v>47</v>
      </c>
      <c r="M27">
        <v>27007.47</v>
      </c>
      <c r="N27">
        <v>0.46</v>
      </c>
      <c r="O27">
        <v>1.2</v>
      </c>
      <c r="P27" t="s">
        <v>47</v>
      </c>
      <c r="Q27" t="s">
        <v>47</v>
      </c>
      <c r="R27" t="s">
        <v>47</v>
      </c>
      <c r="S27">
        <v>5808106.7999999998</v>
      </c>
      <c r="T27">
        <v>5821688.71</v>
      </c>
      <c r="U27">
        <v>5860173.1299999999</v>
      </c>
    </row>
    <row r="28" spans="1:21">
      <c r="A28" s="1" t="s">
        <v>51</v>
      </c>
      <c r="B28" s="1" t="s">
        <v>49</v>
      </c>
      <c r="C28" t="s">
        <v>52</v>
      </c>
      <c r="D28" s="1" t="s">
        <v>99</v>
      </c>
      <c r="E28" s="1" t="s">
        <v>44</v>
      </c>
      <c r="F28" s="1" t="s">
        <v>45</v>
      </c>
      <c r="I28" t="s">
        <v>46</v>
      </c>
      <c r="J28">
        <v>4841042.53</v>
      </c>
      <c r="K28" t="s">
        <v>47</v>
      </c>
      <c r="L28" t="s">
        <v>47</v>
      </c>
      <c r="M28">
        <v>29257.42</v>
      </c>
      <c r="N28">
        <v>0.6</v>
      </c>
      <c r="O28">
        <v>1.2</v>
      </c>
      <c r="P28" t="s">
        <v>47</v>
      </c>
      <c r="Q28" t="s">
        <v>47</v>
      </c>
      <c r="R28" t="s">
        <v>47</v>
      </c>
      <c r="S28">
        <v>4816056.99</v>
      </c>
      <c r="T28">
        <v>4833842.96</v>
      </c>
      <c r="U28">
        <v>4873227.6500000004</v>
      </c>
    </row>
    <row r="29" spans="1:21">
      <c r="A29" s="1" t="s">
        <v>53</v>
      </c>
      <c r="B29" s="1" t="s">
        <v>49</v>
      </c>
      <c r="C29" t="s">
        <v>54</v>
      </c>
      <c r="D29" s="1" t="s">
        <v>99</v>
      </c>
      <c r="E29" s="1" t="s">
        <v>44</v>
      </c>
      <c r="F29" s="1" t="s">
        <v>45</v>
      </c>
      <c r="I29" t="s">
        <v>46</v>
      </c>
      <c r="J29">
        <v>3822401.76</v>
      </c>
      <c r="K29" t="s">
        <v>47</v>
      </c>
      <c r="L29" t="s">
        <v>47</v>
      </c>
      <c r="M29">
        <v>6516.1</v>
      </c>
      <c r="N29">
        <v>0.17</v>
      </c>
      <c r="O29">
        <v>1.2</v>
      </c>
      <c r="P29" t="s">
        <v>47</v>
      </c>
      <c r="Q29" t="s">
        <v>47</v>
      </c>
      <c r="R29" t="s">
        <v>47</v>
      </c>
      <c r="S29">
        <v>3818058.96</v>
      </c>
      <c r="T29">
        <v>3819252.01</v>
      </c>
      <c r="U29">
        <v>3829894.31</v>
      </c>
    </row>
    <row r="30" spans="1:21">
      <c r="A30" s="1" t="s">
        <v>55</v>
      </c>
      <c r="B30" s="1" t="s">
        <v>49</v>
      </c>
      <c r="C30" t="s">
        <v>56</v>
      </c>
      <c r="D30" s="1" t="s">
        <v>99</v>
      </c>
      <c r="E30" s="1" t="s">
        <v>44</v>
      </c>
      <c r="F30" s="1" t="s">
        <v>45</v>
      </c>
      <c r="I30" t="s">
        <v>46</v>
      </c>
      <c r="J30">
        <v>2665675.81</v>
      </c>
      <c r="K30" t="s">
        <v>47</v>
      </c>
      <c r="L30" t="s">
        <v>47</v>
      </c>
      <c r="M30">
        <v>10499.73</v>
      </c>
      <c r="N30">
        <v>0.39</v>
      </c>
      <c r="O30">
        <v>1.2</v>
      </c>
      <c r="P30" t="s">
        <v>47</v>
      </c>
      <c r="Q30" t="s">
        <v>47</v>
      </c>
      <c r="R30" t="s">
        <v>47</v>
      </c>
      <c r="S30">
        <v>2654205.36</v>
      </c>
      <c r="T30">
        <v>2674811.89</v>
      </c>
      <c r="U30">
        <v>2668010.2000000002</v>
      </c>
    </row>
    <row r="31" spans="1:21">
      <c r="A31" s="1" t="s">
        <v>57</v>
      </c>
      <c r="B31" s="1" t="s">
        <v>49</v>
      </c>
      <c r="C31" t="s">
        <v>58</v>
      </c>
      <c r="D31" s="1" t="s">
        <v>99</v>
      </c>
      <c r="E31" s="1" t="s">
        <v>44</v>
      </c>
      <c r="F31" s="1" t="s">
        <v>45</v>
      </c>
      <c r="I31" t="s">
        <v>46</v>
      </c>
      <c r="J31">
        <v>1390733.96</v>
      </c>
      <c r="K31" t="s">
        <v>47</v>
      </c>
      <c r="L31" t="s">
        <v>47</v>
      </c>
      <c r="M31">
        <v>6137.32</v>
      </c>
      <c r="N31">
        <v>0.44</v>
      </c>
      <c r="O31">
        <v>1.2</v>
      </c>
      <c r="P31" t="s">
        <v>47</v>
      </c>
      <c r="Q31" t="s">
        <v>47</v>
      </c>
      <c r="R31" t="s">
        <v>47</v>
      </c>
      <c r="S31">
        <v>1383715.54</v>
      </c>
      <c r="T31">
        <v>1393392.84</v>
      </c>
      <c r="U31">
        <v>1395093.5</v>
      </c>
    </row>
    <row r="32" spans="1:21">
      <c r="A32" s="1" t="s">
        <v>59</v>
      </c>
      <c r="B32" s="1" t="s">
        <v>49</v>
      </c>
      <c r="C32" t="s">
        <v>60</v>
      </c>
      <c r="D32" s="1" t="s">
        <v>99</v>
      </c>
      <c r="E32" s="1" t="s">
        <v>44</v>
      </c>
      <c r="F32" s="1" t="s">
        <v>45</v>
      </c>
      <c r="G32">
        <v>1</v>
      </c>
      <c r="H32">
        <v>1</v>
      </c>
      <c r="I32" t="s">
        <v>46</v>
      </c>
      <c r="J32">
        <v>7018.33</v>
      </c>
      <c r="K32" t="s">
        <v>47</v>
      </c>
      <c r="L32" t="s">
        <v>47</v>
      </c>
      <c r="M32">
        <v>29.39</v>
      </c>
      <c r="N32">
        <v>0.42</v>
      </c>
      <c r="O32">
        <v>1.2</v>
      </c>
      <c r="P32" t="s">
        <v>47</v>
      </c>
      <c r="Q32" t="s">
        <v>47</v>
      </c>
      <c r="R32" t="s">
        <v>47</v>
      </c>
      <c r="S32">
        <v>7033.02</v>
      </c>
      <c r="T32">
        <v>6984.49</v>
      </c>
      <c r="U32">
        <v>7037.47</v>
      </c>
    </row>
    <row r="33" spans="1:21">
      <c r="A33" s="1" t="s">
        <v>61</v>
      </c>
      <c r="B33" s="1" t="s">
        <v>49</v>
      </c>
      <c r="C33" t="s">
        <v>62</v>
      </c>
      <c r="D33" s="1" t="s">
        <v>99</v>
      </c>
      <c r="E33" s="1" t="s">
        <v>44</v>
      </c>
      <c r="F33" s="1" t="s">
        <v>45</v>
      </c>
      <c r="G33">
        <v>0.8</v>
      </c>
      <c r="H33">
        <v>0.8</v>
      </c>
      <c r="I33" t="s">
        <v>46</v>
      </c>
      <c r="J33">
        <v>5709.9</v>
      </c>
      <c r="K33" t="s">
        <v>47</v>
      </c>
      <c r="L33" t="s">
        <v>47</v>
      </c>
      <c r="M33">
        <v>21.78</v>
      </c>
      <c r="N33">
        <v>0.38</v>
      </c>
      <c r="O33">
        <v>1.2</v>
      </c>
      <c r="P33" t="s">
        <v>47</v>
      </c>
      <c r="Q33" t="s">
        <v>47</v>
      </c>
      <c r="R33" t="s">
        <v>47</v>
      </c>
      <c r="S33">
        <v>5691.17</v>
      </c>
      <c r="T33">
        <v>5733.8</v>
      </c>
      <c r="U33">
        <v>5704.73</v>
      </c>
    </row>
    <row r="34" spans="1:21">
      <c r="A34" s="1" t="s">
        <v>63</v>
      </c>
      <c r="B34" s="1" t="s">
        <v>49</v>
      </c>
      <c r="C34" t="s">
        <v>64</v>
      </c>
      <c r="D34" s="1" t="s">
        <v>99</v>
      </c>
      <c r="E34" s="1" t="s">
        <v>44</v>
      </c>
      <c r="F34" s="1" t="s">
        <v>45</v>
      </c>
      <c r="G34">
        <v>0.6</v>
      </c>
      <c r="H34">
        <v>0.6</v>
      </c>
      <c r="I34" t="s">
        <v>46</v>
      </c>
      <c r="J34">
        <v>4212.82</v>
      </c>
      <c r="K34" t="s">
        <v>47</v>
      </c>
      <c r="L34" t="s">
        <v>47</v>
      </c>
      <c r="M34">
        <v>24.57</v>
      </c>
      <c r="N34">
        <v>0.57999999999999996</v>
      </c>
      <c r="O34">
        <v>1.2</v>
      </c>
      <c r="P34" t="s">
        <v>47</v>
      </c>
      <c r="Q34" t="s">
        <v>47</v>
      </c>
      <c r="R34" t="s">
        <v>47</v>
      </c>
      <c r="S34">
        <v>4240.84</v>
      </c>
      <c r="T34">
        <v>4194.9799999999996</v>
      </c>
      <c r="U34">
        <v>4202.63</v>
      </c>
    </row>
    <row r="35" spans="1:21">
      <c r="A35" s="1" t="s">
        <v>65</v>
      </c>
      <c r="B35" s="1" t="s">
        <v>49</v>
      </c>
      <c r="C35" t="s">
        <v>66</v>
      </c>
      <c r="D35" s="1" t="s">
        <v>99</v>
      </c>
      <c r="E35" s="1" t="s">
        <v>44</v>
      </c>
      <c r="F35" s="1" t="s">
        <v>45</v>
      </c>
      <c r="G35">
        <v>0.4</v>
      </c>
      <c r="H35">
        <v>0.4</v>
      </c>
      <c r="I35" t="s">
        <v>46</v>
      </c>
      <c r="J35">
        <v>2887.69</v>
      </c>
      <c r="K35" t="s">
        <v>47</v>
      </c>
      <c r="L35" t="s">
        <v>47</v>
      </c>
      <c r="M35">
        <v>15.83</v>
      </c>
      <c r="N35">
        <v>0.55000000000000004</v>
      </c>
      <c r="O35">
        <v>1.2</v>
      </c>
      <c r="P35" t="s">
        <v>47</v>
      </c>
      <c r="Q35" t="s">
        <v>47</v>
      </c>
      <c r="R35" t="s">
        <v>47</v>
      </c>
      <c r="S35">
        <v>2884.08</v>
      </c>
      <c r="T35">
        <v>2873.97</v>
      </c>
      <c r="U35">
        <v>2905.01</v>
      </c>
    </row>
    <row r="36" spans="1:21">
      <c r="A36" s="1" t="s">
        <v>67</v>
      </c>
      <c r="B36" s="1" t="s">
        <v>49</v>
      </c>
      <c r="C36" t="s">
        <v>68</v>
      </c>
      <c r="D36" s="1" t="s">
        <v>99</v>
      </c>
      <c r="E36" s="1" t="s">
        <v>44</v>
      </c>
      <c r="F36" s="1" t="s">
        <v>45</v>
      </c>
      <c r="G36">
        <v>0.2</v>
      </c>
      <c r="H36">
        <v>0.2</v>
      </c>
      <c r="I36" t="s">
        <v>46</v>
      </c>
      <c r="J36">
        <v>1457.91</v>
      </c>
      <c r="K36" t="s">
        <v>47</v>
      </c>
      <c r="L36" t="s">
        <v>47</v>
      </c>
      <c r="M36">
        <v>1.49</v>
      </c>
      <c r="N36">
        <v>0.1</v>
      </c>
      <c r="O36">
        <v>1.2</v>
      </c>
      <c r="P36" t="s">
        <v>47</v>
      </c>
      <c r="Q36" t="s">
        <v>47</v>
      </c>
      <c r="R36" t="s">
        <v>47</v>
      </c>
      <c r="S36">
        <v>1456.53</v>
      </c>
      <c r="T36">
        <v>1457.7</v>
      </c>
      <c r="U36">
        <v>1459.49</v>
      </c>
    </row>
    <row r="37" spans="1:21">
      <c r="A37" s="1" t="s">
        <v>69</v>
      </c>
      <c r="B37" s="1" t="s">
        <v>70</v>
      </c>
      <c r="C37" t="s">
        <v>71</v>
      </c>
      <c r="D37" s="1" t="s">
        <v>99</v>
      </c>
      <c r="E37" s="1" t="s">
        <v>44</v>
      </c>
      <c r="F37" s="1" t="s">
        <v>72</v>
      </c>
      <c r="G37">
        <v>-0.01</v>
      </c>
      <c r="H37">
        <v>-0.01</v>
      </c>
      <c r="I37" t="s">
        <v>46</v>
      </c>
      <c r="J37">
        <v>7.39</v>
      </c>
      <c r="K37">
        <v>0</v>
      </c>
      <c r="L37">
        <v>6.34</v>
      </c>
      <c r="M37">
        <v>2.4900000000000002</v>
      </c>
      <c r="N37">
        <v>33.68</v>
      </c>
      <c r="O37">
        <v>1.2</v>
      </c>
      <c r="P37">
        <v>1</v>
      </c>
      <c r="Q37">
        <v>1</v>
      </c>
      <c r="R37">
        <v>1</v>
      </c>
      <c r="S37">
        <v>5.67</v>
      </c>
      <c r="T37">
        <v>10.25</v>
      </c>
      <c r="U37">
        <v>6.26</v>
      </c>
    </row>
    <row r="38" spans="1:21">
      <c r="A38" s="1" t="s">
        <v>73</v>
      </c>
      <c r="B38" s="1" t="s">
        <v>70</v>
      </c>
      <c r="C38" t="s">
        <v>74</v>
      </c>
      <c r="D38" s="1" t="s">
        <v>99</v>
      </c>
      <c r="E38" s="1" t="s">
        <v>44</v>
      </c>
      <c r="F38" s="1" t="s">
        <v>72</v>
      </c>
      <c r="G38">
        <v>0</v>
      </c>
      <c r="H38">
        <v>0</v>
      </c>
      <c r="I38" t="s">
        <v>46</v>
      </c>
      <c r="J38">
        <v>44.71</v>
      </c>
      <c r="K38">
        <v>0</v>
      </c>
      <c r="L38">
        <v>404.18</v>
      </c>
      <c r="M38">
        <v>7.9</v>
      </c>
      <c r="N38">
        <v>17.66</v>
      </c>
      <c r="O38">
        <v>1.2</v>
      </c>
      <c r="P38">
        <v>1</v>
      </c>
      <c r="Q38">
        <v>1</v>
      </c>
      <c r="R38">
        <v>1</v>
      </c>
      <c r="S38">
        <v>38.75</v>
      </c>
      <c r="T38">
        <v>53.67</v>
      </c>
      <c r="U38">
        <v>41.71</v>
      </c>
    </row>
    <row r="39" spans="1:21">
      <c r="A39" s="1" t="s">
        <v>75</v>
      </c>
      <c r="B39" s="1" t="s">
        <v>70</v>
      </c>
      <c r="C39" t="s">
        <v>76</v>
      </c>
      <c r="D39" s="1" t="s">
        <v>99</v>
      </c>
      <c r="E39" s="1" t="s">
        <v>44</v>
      </c>
      <c r="F39" s="1" t="s">
        <v>92</v>
      </c>
      <c r="G39">
        <v>0.2</v>
      </c>
      <c r="H39">
        <v>0.2</v>
      </c>
      <c r="I39" t="s">
        <v>46</v>
      </c>
      <c r="J39">
        <v>1425.62</v>
      </c>
      <c r="K39">
        <v>0.01</v>
      </c>
      <c r="L39">
        <v>2.93</v>
      </c>
      <c r="M39">
        <v>40.46</v>
      </c>
      <c r="N39">
        <v>2.84</v>
      </c>
      <c r="O39">
        <v>1.2</v>
      </c>
      <c r="P39">
        <v>1</v>
      </c>
      <c r="Q39">
        <v>1</v>
      </c>
      <c r="R39">
        <v>1</v>
      </c>
      <c r="S39">
        <v>1464.66</v>
      </c>
      <c r="T39">
        <v>1428.34</v>
      </c>
      <c r="U39">
        <v>1383.87</v>
      </c>
    </row>
    <row r="40" spans="1:21">
      <c r="A40" s="1" t="s">
        <v>78</v>
      </c>
      <c r="B40" s="1" t="s">
        <v>70</v>
      </c>
      <c r="C40" t="s">
        <v>79</v>
      </c>
      <c r="D40" s="1" t="s">
        <v>99</v>
      </c>
      <c r="E40" s="1" t="s">
        <v>44</v>
      </c>
      <c r="F40" s="1" t="s">
        <v>92</v>
      </c>
      <c r="G40">
        <v>0.28999999999999998</v>
      </c>
      <c r="H40">
        <v>27.54</v>
      </c>
      <c r="I40" t="s">
        <v>46</v>
      </c>
      <c r="J40">
        <v>2066.39</v>
      </c>
      <c r="K40">
        <v>0.32</v>
      </c>
      <c r="L40">
        <v>1.1499999999999999</v>
      </c>
      <c r="M40">
        <v>23.18</v>
      </c>
      <c r="N40">
        <v>1.1200000000000001</v>
      </c>
      <c r="O40">
        <v>1.2</v>
      </c>
      <c r="P40">
        <v>5.1999999999999998E-2</v>
      </c>
      <c r="Q40">
        <v>5</v>
      </c>
      <c r="R40">
        <v>1</v>
      </c>
      <c r="S40">
        <v>2090.1</v>
      </c>
      <c r="T40">
        <v>2065.29</v>
      </c>
      <c r="U40">
        <v>2043.78</v>
      </c>
    </row>
    <row r="41" spans="1:21">
      <c r="A41" s="1" t="s">
        <v>80</v>
      </c>
      <c r="B41" s="1" t="s">
        <v>70</v>
      </c>
      <c r="C41" t="s">
        <v>81</v>
      </c>
      <c r="D41" s="1" t="s">
        <v>99</v>
      </c>
      <c r="E41" s="1" t="s">
        <v>44</v>
      </c>
      <c r="F41" s="1" t="s">
        <v>92</v>
      </c>
      <c r="G41">
        <v>0.33</v>
      </c>
      <c r="H41">
        <v>30.5</v>
      </c>
      <c r="I41" t="s">
        <v>46</v>
      </c>
      <c r="J41">
        <v>2365.0500000000002</v>
      </c>
      <c r="K41">
        <v>0.22</v>
      </c>
      <c r="L41">
        <v>0.72</v>
      </c>
      <c r="M41">
        <v>16.77</v>
      </c>
      <c r="N41">
        <v>0.71</v>
      </c>
      <c r="O41">
        <v>1.2</v>
      </c>
      <c r="P41">
        <v>5.3900000000000003E-2</v>
      </c>
      <c r="Q41">
        <v>5</v>
      </c>
      <c r="R41">
        <v>1</v>
      </c>
      <c r="S41">
        <v>2382.13</v>
      </c>
      <c r="T41">
        <v>2348.61</v>
      </c>
      <c r="U41">
        <v>2364.41</v>
      </c>
    </row>
    <row r="42" spans="1:21">
      <c r="A42" s="1" t="s">
        <v>82</v>
      </c>
      <c r="B42" s="1" t="s">
        <v>70</v>
      </c>
      <c r="C42" t="s">
        <v>83</v>
      </c>
      <c r="D42" s="1" t="s">
        <v>99</v>
      </c>
      <c r="E42" s="1" t="s">
        <v>44</v>
      </c>
      <c r="F42" s="1" t="s">
        <v>45</v>
      </c>
      <c r="G42">
        <v>0.44</v>
      </c>
      <c r="H42">
        <v>40.17</v>
      </c>
      <c r="I42" t="s">
        <v>46</v>
      </c>
      <c r="J42">
        <v>3134.01</v>
      </c>
      <c r="K42">
        <v>0.3</v>
      </c>
      <c r="L42">
        <v>0.73</v>
      </c>
      <c r="M42">
        <v>22.68</v>
      </c>
      <c r="N42">
        <v>0.72</v>
      </c>
      <c r="O42">
        <v>1.2</v>
      </c>
      <c r="P42">
        <v>5.45E-2</v>
      </c>
      <c r="Q42">
        <v>5</v>
      </c>
      <c r="R42">
        <v>1</v>
      </c>
      <c r="S42">
        <v>3153.32</v>
      </c>
      <c r="T42">
        <v>3109.04</v>
      </c>
      <c r="U42">
        <v>3139.68</v>
      </c>
    </row>
    <row r="43" spans="1:21">
      <c r="A43" s="1" t="s">
        <v>84</v>
      </c>
      <c r="B43" s="1" t="s">
        <v>70</v>
      </c>
      <c r="C43" t="s">
        <v>85</v>
      </c>
      <c r="D43" s="1" t="s">
        <v>99</v>
      </c>
      <c r="E43" s="1" t="s">
        <v>44</v>
      </c>
      <c r="F43" s="1" t="s">
        <v>92</v>
      </c>
      <c r="G43">
        <v>0.27</v>
      </c>
      <c r="H43">
        <v>26.89</v>
      </c>
      <c r="I43" t="s">
        <v>46</v>
      </c>
      <c r="J43">
        <v>1976.61</v>
      </c>
      <c r="K43">
        <v>0.23</v>
      </c>
      <c r="L43">
        <v>0.84</v>
      </c>
      <c r="M43">
        <v>16.28</v>
      </c>
      <c r="N43">
        <v>0.82</v>
      </c>
      <c r="O43">
        <v>1.2</v>
      </c>
      <c r="P43">
        <v>5.0900000000000001E-2</v>
      </c>
      <c r="Q43">
        <v>5</v>
      </c>
      <c r="R43">
        <v>1</v>
      </c>
      <c r="S43">
        <v>1965.55</v>
      </c>
      <c r="T43">
        <v>1968.97</v>
      </c>
      <c r="U43">
        <v>1995.31</v>
      </c>
    </row>
    <row r="44" spans="1:21">
      <c r="A44" s="1" t="s">
        <v>86</v>
      </c>
      <c r="B44" s="1" t="s">
        <v>70</v>
      </c>
      <c r="C44" t="s">
        <v>87</v>
      </c>
      <c r="D44" s="1" t="s">
        <v>99</v>
      </c>
      <c r="E44" s="1" t="s">
        <v>44</v>
      </c>
      <c r="F44" s="1" t="s">
        <v>92</v>
      </c>
      <c r="G44">
        <v>0.31</v>
      </c>
      <c r="H44">
        <v>28.23</v>
      </c>
      <c r="I44" t="s">
        <v>46</v>
      </c>
      <c r="J44">
        <v>2212.66</v>
      </c>
      <c r="K44">
        <v>0.51</v>
      </c>
      <c r="L44">
        <v>1.8</v>
      </c>
      <c r="M44">
        <v>39.01</v>
      </c>
      <c r="N44">
        <v>1.76</v>
      </c>
      <c r="O44">
        <v>1.2</v>
      </c>
      <c r="P44">
        <v>5.4399999999999997E-2</v>
      </c>
      <c r="Q44">
        <v>5</v>
      </c>
      <c r="R44">
        <v>1</v>
      </c>
      <c r="S44">
        <v>2198.0300000000002</v>
      </c>
      <c r="T44">
        <v>2183.0700000000002</v>
      </c>
      <c r="U44">
        <v>2256.87</v>
      </c>
    </row>
    <row r="45" spans="1:21">
      <c r="A45" s="1" t="s">
        <v>88</v>
      </c>
      <c r="B45" s="1" t="s">
        <v>70</v>
      </c>
      <c r="C45" t="s">
        <v>89</v>
      </c>
      <c r="D45" s="1" t="s">
        <v>99</v>
      </c>
      <c r="E45" s="1" t="s">
        <v>44</v>
      </c>
      <c r="F45" s="1" t="s">
        <v>92</v>
      </c>
      <c r="G45">
        <v>0.27</v>
      </c>
      <c r="H45">
        <v>27.2</v>
      </c>
      <c r="I45" t="s">
        <v>46</v>
      </c>
      <c r="J45">
        <v>1960.89</v>
      </c>
      <c r="K45">
        <v>0.05</v>
      </c>
      <c r="L45">
        <v>0.2</v>
      </c>
      <c r="M45">
        <v>3.76</v>
      </c>
      <c r="N45">
        <v>0.19</v>
      </c>
      <c r="O45">
        <v>1.2</v>
      </c>
      <c r="P45">
        <v>4.99E-2</v>
      </c>
      <c r="Q45">
        <v>5</v>
      </c>
      <c r="R45">
        <v>1</v>
      </c>
      <c r="S45">
        <v>1956.65</v>
      </c>
      <c r="T45">
        <v>1962.22</v>
      </c>
      <c r="U45">
        <v>1963.8</v>
      </c>
    </row>
    <row r="46" spans="1:21">
      <c r="A46" s="1" t="s">
        <v>90</v>
      </c>
      <c r="B46" s="1" t="s">
        <v>70</v>
      </c>
      <c r="C46" t="s">
        <v>91</v>
      </c>
      <c r="D46" s="1" t="s">
        <v>99</v>
      </c>
      <c r="E46" s="1" t="s">
        <v>44</v>
      </c>
      <c r="F46" s="1" t="s">
        <v>100</v>
      </c>
      <c r="I46" t="s">
        <v>46</v>
      </c>
      <c r="J46">
        <v>1297941.4099999999</v>
      </c>
      <c r="K46">
        <v>156.22999999999999</v>
      </c>
      <c r="L46">
        <v>0.89</v>
      </c>
      <c r="M46">
        <v>11501.18</v>
      </c>
      <c r="N46">
        <v>0.89</v>
      </c>
      <c r="O46">
        <v>1.2</v>
      </c>
      <c r="P46">
        <v>5.2200000000000003E-2</v>
      </c>
      <c r="Q46">
        <v>5</v>
      </c>
      <c r="R46">
        <v>1</v>
      </c>
      <c r="S46">
        <v>1285608.8700000001</v>
      </c>
      <c r="T46">
        <v>1308374.81</v>
      </c>
      <c r="U46">
        <v>1299840.56</v>
      </c>
    </row>
    <row r="47" spans="1:21">
      <c r="A47" s="1" t="s">
        <v>93</v>
      </c>
      <c r="B47" s="1" t="s">
        <v>70</v>
      </c>
      <c r="C47" t="s">
        <v>94</v>
      </c>
      <c r="D47" s="1" t="s">
        <v>99</v>
      </c>
      <c r="E47" s="1" t="s">
        <v>44</v>
      </c>
      <c r="F47" s="1" t="s">
        <v>100</v>
      </c>
      <c r="I47" t="s">
        <v>46</v>
      </c>
      <c r="J47">
        <v>4345280.8499999996</v>
      </c>
      <c r="K47">
        <v>334.17</v>
      </c>
      <c r="L47">
        <v>0.55000000000000004</v>
      </c>
      <c r="M47">
        <v>24034.9</v>
      </c>
      <c r="N47">
        <v>0.55000000000000004</v>
      </c>
      <c r="O47">
        <v>1.2</v>
      </c>
      <c r="P47">
        <v>5.0999999999999997E-2</v>
      </c>
      <c r="Q47">
        <v>5</v>
      </c>
      <c r="R47">
        <v>1</v>
      </c>
      <c r="S47">
        <v>4317952.0999999996</v>
      </c>
      <c r="T47">
        <v>4363132.2300000004</v>
      </c>
      <c r="U47">
        <v>4354758.22</v>
      </c>
    </row>
    <row r="48" spans="1:21">
      <c r="A48" s="1" t="s">
        <v>95</v>
      </c>
      <c r="B48" s="1" t="s">
        <v>70</v>
      </c>
      <c r="C48" t="s">
        <v>96</v>
      </c>
      <c r="D48" s="1" t="s">
        <v>99</v>
      </c>
      <c r="E48" s="1" t="s">
        <v>44</v>
      </c>
      <c r="F48" s="1" t="s">
        <v>77</v>
      </c>
      <c r="G48">
        <v>0</v>
      </c>
      <c r="H48">
        <v>0</v>
      </c>
      <c r="I48" t="s">
        <v>46</v>
      </c>
      <c r="J48">
        <v>29.91</v>
      </c>
      <c r="K48">
        <v>0</v>
      </c>
      <c r="L48">
        <v>40.200000000000003</v>
      </c>
      <c r="M48">
        <v>6.74</v>
      </c>
      <c r="N48">
        <v>22.52</v>
      </c>
      <c r="O48">
        <v>1.2</v>
      </c>
      <c r="P48">
        <v>1</v>
      </c>
      <c r="Q48">
        <v>1</v>
      </c>
      <c r="R48">
        <v>1</v>
      </c>
      <c r="S48">
        <v>24.01</v>
      </c>
      <c r="T48">
        <v>28.47</v>
      </c>
      <c r="U48">
        <v>37.25</v>
      </c>
    </row>
    <row r="49" spans="1:21">
      <c r="A49" s="1" t="s">
        <v>97</v>
      </c>
      <c r="B49" s="1" t="s">
        <v>70</v>
      </c>
      <c r="C49" t="s">
        <v>98</v>
      </c>
      <c r="D49" s="1" t="s">
        <v>99</v>
      </c>
      <c r="E49" s="1" t="s">
        <v>44</v>
      </c>
      <c r="F49" s="1" t="s">
        <v>100</v>
      </c>
      <c r="I49" t="s">
        <v>46</v>
      </c>
      <c r="J49">
        <v>6054997.3899999997</v>
      </c>
      <c r="K49">
        <v>0.53</v>
      </c>
      <c r="L49">
        <v>0.06</v>
      </c>
      <c r="M49">
        <v>3765.95</v>
      </c>
      <c r="N49">
        <v>0.06</v>
      </c>
      <c r="O49">
        <v>1.2</v>
      </c>
      <c r="P49">
        <v>1</v>
      </c>
      <c r="Q49">
        <v>1</v>
      </c>
      <c r="R49">
        <v>1</v>
      </c>
      <c r="S49">
        <v>6059218.29</v>
      </c>
      <c r="T49">
        <v>6051981.2000000002</v>
      </c>
      <c r="U49">
        <v>6053792.6900000004</v>
      </c>
    </row>
    <row r="50" spans="1:21">
      <c r="A50" s="1" t="s">
        <v>40</v>
      </c>
      <c r="B50" s="1" t="s">
        <v>41</v>
      </c>
      <c r="C50" t="s">
        <v>42</v>
      </c>
      <c r="D50" s="1" t="s">
        <v>101</v>
      </c>
      <c r="E50" s="1" t="s">
        <v>44</v>
      </c>
      <c r="F50" s="1" t="s">
        <v>45</v>
      </c>
      <c r="G50">
        <v>0</v>
      </c>
      <c r="H50">
        <v>0</v>
      </c>
      <c r="I50" t="s">
        <v>46</v>
      </c>
      <c r="J50">
        <v>22.13</v>
      </c>
      <c r="K50" t="s">
        <v>47</v>
      </c>
      <c r="L50" t="s">
        <v>47</v>
      </c>
      <c r="M50">
        <v>1.51</v>
      </c>
      <c r="N50">
        <v>6.85</v>
      </c>
      <c r="O50">
        <v>1.49</v>
      </c>
      <c r="P50" t="s">
        <v>47</v>
      </c>
      <c r="Q50" t="s">
        <v>47</v>
      </c>
      <c r="R50" t="s">
        <v>47</v>
      </c>
      <c r="S50">
        <v>23.88</v>
      </c>
      <c r="T50">
        <v>21.34</v>
      </c>
      <c r="U50">
        <v>21.18</v>
      </c>
    </row>
    <row r="51" spans="1:21">
      <c r="A51" s="1" t="s">
        <v>48</v>
      </c>
      <c r="B51" s="1" t="s">
        <v>49</v>
      </c>
      <c r="C51" t="s">
        <v>50</v>
      </c>
      <c r="D51" s="1" t="s">
        <v>101</v>
      </c>
      <c r="E51" s="1" t="s">
        <v>44</v>
      </c>
      <c r="F51" s="1" t="s">
        <v>45</v>
      </c>
      <c r="I51" t="s">
        <v>46</v>
      </c>
      <c r="J51">
        <v>2814392.01</v>
      </c>
      <c r="K51" t="s">
        <v>47</v>
      </c>
      <c r="L51" t="s">
        <v>47</v>
      </c>
      <c r="M51">
        <v>19819.189999999999</v>
      </c>
      <c r="N51">
        <v>0.7</v>
      </c>
      <c r="O51">
        <v>1.49</v>
      </c>
      <c r="P51" t="s">
        <v>47</v>
      </c>
      <c r="Q51" t="s">
        <v>47</v>
      </c>
      <c r="R51" t="s">
        <v>47</v>
      </c>
      <c r="S51">
        <v>2805136.47</v>
      </c>
      <c r="T51">
        <v>2800893.79</v>
      </c>
      <c r="U51">
        <v>2837145.77</v>
      </c>
    </row>
    <row r="52" spans="1:21">
      <c r="A52" s="1" t="s">
        <v>51</v>
      </c>
      <c r="B52" s="1" t="s">
        <v>49</v>
      </c>
      <c r="C52" t="s">
        <v>52</v>
      </c>
      <c r="D52" s="1" t="s">
        <v>101</v>
      </c>
      <c r="E52" s="1" t="s">
        <v>44</v>
      </c>
      <c r="F52" s="1" t="s">
        <v>45</v>
      </c>
      <c r="I52" t="s">
        <v>46</v>
      </c>
      <c r="J52">
        <v>2332742.6</v>
      </c>
      <c r="K52" t="s">
        <v>47</v>
      </c>
      <c r="L52" t="s">
        <v>47</v>
      </c>
      <c r="M52">
        <v>20557.89</v>
      </c>
      <c r="N52">
        <v>0.88</v>
      </c>
      <c r="O52">
        <v>1.49</v>
      </c>
      <c r="P52" t="s">
        <v>47</v>
      </c>
      <c r="Q52" t="s">
        <v>47</v>
      </c>
      <c r="R52" t="s">
        <v>47</v>
      </c>
      <c r="S52">
        <v>2313445.19</v>
      </c>
      <c r="T52">
        <v>2330419.08</v>
      </c>
      <c r="U52">
        <v>2354363.54</v>
      </c>
    </row>
    <row r="53" spans="1:21">
      <c r="A53" s="1" t="s">
        <v>53</v>
      </c>
      <c r="B53" s="1" t="s">
        <v>49</v>
      </c>
      <c r="C53" t="s">
        <v>54</v>
      </c>
      <c r="D53" s="1" t="s">
        <v>101</v>
      </c>
      <c r="E53" s="1" t="s">
        <v>44</v>
      </c>
      <c r="F53" s="1" t="s">
        <v>45</v>
      </c>
      <c r="I53" t="s">
        <v>46</v>
      </c>
      <c r="J53">
        <v>1812119.24</v>
      </c>
      <c r="K53" t="s">
        <v>47</v>
      </c>
      <c r="L53" t="s">
        <v>47</v>
      </c>
      <c r="M53">
        <v>2575.92</v>
      </c>
      <c r="N53">
        <v>0.14000000000000001</v>
      </c>
      <c r="O53">
        <v>1.49</v>
      </c>
      <c r="P53" t="s">
        <v>47</v>
      </c>
      <c r="Q53" t="s">
        <v>47</v>
      </c>
      <c r="R53" t="s">
        <v>47</v>
      </c>
      <c r="S53">
        <v>1814364.39</v>
      </c>
      <c r="T53">
        <v>1812686.31</v>
      </c>
      <c r="U53">
        <v>1809307.03</v>
      </c>
    </row>
    <row r="54" spans="1:21">
      <c r="A54" s="1" t="s">
        <v>55</v>
      </c>
      <c r="B54" s="1" t="s">
        <v>49</v>
      </c>
      <c r="C54" t="s">
        <v>56</v>
      </c>
      <c r="D54" s="1" t="s">
        <v>101</v>
      </c>
      <c r="E54" s="1" t="s">
        <v>44</v>
      </c>
      <c r="F54" s="1" t="s">
        <v>45</v>
      </c>
      <c r="I54" t="s">
        <v>46</v>
      </c>
      <c r="J54">
        <v>1258841.05</v>
      </c>
      <c r="K54" t="s">
        <v>47</v>
      </c>
      <c r="L54" t="s">
        <v>47</v>
      </c>
      <c r="M54">
        <v>2123.2199999999998</v>
      </c>
      <c r="N54">
        <v>0.17</v>
      </c>
      <c r="O54">
        <v>1.49</v>
      </c>
      <c r="P54" t="s">
        <v>47</v>
      </c>
      <c r="Q54" t="s">
        <v>47</v>
      </c>
      <c r="R54" t="s">
        <v>47</v>
      </c>
      <c r="S54">
        <v>1257727.96</v>
      </c>
      <c r="T54">
        <v>1261289.3700000001</v>
      </c>
      <c r="U54">
        <v>1257505.81</v>
      </c>
    </row>
    <row r="55" spans="1:21">
      <c r="A55" s="1" t="s">
        <v>57</v>
      </c>
      <c r="B55" s="1" t="s">
        <v>49</v>
      </c>
      <c r="C55" t="s">
        <v>58</v>
      </c>
      <c r="D55" s="1" t="s">
        <v>101</v>
      </c>
      <c r="E55" s="1" t="s">
        <v>44</v>
      </c>
      <c r="F55" s="1" t="s">
        <v>45</v>
      </c>
      <c r="I55" t="s">
        <v>46</v>
      </c>
      <c r="J55">
        <v>651117.37</v>
      </c>
      <c r="K55" t="s">
        <v>47</v>
      </c>
      <c r="L55" t="s">
        <v>47</v>
      </c>
      <c r="M55">
        <v>1404.38</v>
      </c>
      <c r="N55">
        <v>0.22</v>
      </c>
      <c r="O55">
        <v>1.49</v>
      </c>
      <c r="P55" t="s">
        <v>47</v>
      </c>
      <c r="Q55" t="s">
        <v>47</v>
      </c>
      <c r="R55" t="s">
        <v>47</v>
      </c>
      <c r="S55">
        <v>649571.31000000006</v>
      </c>
      <c r="T55">
        <v>652314.14</v>
      </c>
      <c r="U55">
        <v>651466.66</v>
      </c>
    </row>
    <row r="56" spans="1:21">
      <c r="A56" s="1" t="s">
        <v>59</v>
      </c>
      <c r="B56" s="1" t="s">
        <v>49</v>
      </c>
      <c r="C56" t="s">
        <v>60</v>
      </c>
      <c r="D56" s="1" t="s">
        <v>101</v>
      </c>
      <c r="E56" s="1" t="s">
        <v>44</v>
      </c>
      <c r="F56" s="1" t="s">
        <v>45</v>
      </c>
      <c r="G56">
        <v>1</v>
      </c>
      <c r="H56">
        <v>1</v>
      </c>
      <c r="I56" t="s">
        <v>46</v>
      </c>
      <c r="J56">
        <v>3278.06</v>
      </c>
      <c r="K56" t="s">
        <v>47</v>
      </c>
      <c r="L56" t="s">
        <v>47</v>
      </c>
      <c r="M56">
        <v>8.26</v>
      </c>
      <c r="N56">
        <v>0.25</v>
      </c>
      <c r="O56">
        <v>1.49</v>
      </c>
      <c r="P56" t="s">
        <v>47</v>
      </c>
      <c r="Q56" t="s">
        <v>47</v>
      </c>
      <c r="R56" t="s">
        <v>47</v>
      </c>
      <c r="S56">
        <v>3283.73</v>
      </c>
      <c r="T56">
        <v>3268.58</v>
      </c>
      <c r="U56">
        <v>3281.86</v>
      </c>
    </row>
    <row r="57" spans="1:21">
      <c r="A57" s="1" t="s">
        <v>61</v>
      </c>
      <c r="B57" s="1" t="s">
        <v>49</v>
      </c>
      <c r="C57" t="s">
        <v>62</v>
      </c>
      <c r="D57" s="1" t="s">
        <v>101</v>
      </c>
      <c r="E57" s="1" t="s">
        <v>44</v>
      </c>
      <c r="F57" s="1" t="s">
        <v>45</v>
      </c>
      <c r="G57">
        <v>0.8</v>
      </c>
      <c r="H57">
        <v>0.8</v>
      </c>
      <c r="I57" t="s">
        <v>46</v>
      </c>
      <c r="J57">
        <v>2674.17</v>
      </c>
      <c r="K57" t="s">
        <v>47</v>
      </c>
      <c r="L57" t="s">
        <v>47</v>
      </c>
      <c r="M57">
        <v>10.25</v>
      </c>
      <c r="N57">
        <v>0.38</v>
      </c>
      <c r="O57">
        <v>1.49</v>
      </c>
      <c r="P57" t="s">
        <v>47</v>
      </c>
      <c r="Q57" t="s">
        <v>47</v>
      </c>
      <c r="R57" t="s">
        <v>47</v>
      </c>
      <c r="S57">
        <v>2667.1</v>
      </c>
      <c r="T57">
        <v>2685.92</v>
      </c>
      <c r="U57">
        <v>2669.48</v>
      </c>
    </row>
    <row r="58" spans="1:21">
      <c r="A58" s="1" t="s">
        <v>63</v>
      </c>
      <c r="B58" s="1" t="s">
        <v>49</v>
      </c>
      <c r="C58" t="s">
        <v>64</v>
      </c>
      <c r="D58" s="1" t="s">
        <v>101</v>
      </c>
      <c r="E58" s="1" t="s">
        <v>44</v>
      </c>
      <c r="F58" s="1" t="s">
        <v>45</v>
      </c>
      <c r="G58">
        <v>0.6</v>
      </c>
      <c r="H58">
        <v>0.6</v>
      </c>
      <c r="I58" t="s">
        <v>46</v>
      </c>
      <c r="J58">
        <v>1979.17</v>
      </c>
      <c r="K58" t="s">
        <v>47</v>
      </c>
      <c r="L58" t="s">
        <v>47</v>
      </c>
      <c r="M58">
        <v>6.81</v>
      </c>
      <c r="N58">
        <v>0.34</v>
      </c>
      <c r="O58">
        <v>1.49</v>
      </c>
      <c r="P58" t="s">
        <v>47</v>
      </c>
      <c r="Q58" t="s">
        <v>47</v>
      </c>
      <c r="R58" t="s">
        <v>47</v>
      </c>
      <c r="S58">
        <v>1986.64</v>
      </c>
      <c r="T58">
        <v>1977.57</v>
      </c>
      <c r="U58">
        <v>1973.31</v>
      </c>
    </row>
    <row r="59" spans="1:21">
      <c r="A59" s="1" t="s">
        <v>65</v>
      </c>
      <c r="B59" s="1" t="s">
        <v>49</v>
      </c>
      <c r="C59" t="s">
        <v>66</v>
      </c>
      <c r="D59" s="1" t="s">
        <v>101</v>
      </c>
      <c r="E59" s="1" t="s">
        <v>44</v>
      </c>
      <c r="F59" s="1" t="s">
        <v>45</v>
      </c>
      <c r="G59">
        <v>0.4</v>
      </c>
      <c r="H59">
        <v>0.4</v>
      </c>
      <c r="I59" t="s">
        <v>46</v>
      </c>
      <c r="J59">
        <v>1354.87</v>
      </c>
      <c r="K59" t="s">
        <v>47</v>
      </c>
      <c r="L59" t="s">
        <v>47</v>
      </c>
      <c r="M59">
        <v>0.99</v>
      </c>
      <c r="N59">
        <v>7.0000000000000007E-2</v>
      </c>
      <c r="O59">
        <v>1.49</v>
      </c>
      <c r="P59" t="s">
        <v>47</v>
      </c>
      <c r="Q59" t="s">
        <v>47</v>
      </c>
      <c r="R59" t="s">
        <v>47</v>
      </c>
      <c r="S59">
        <v>1355.89</v>
      </c>
      <c r="T59">
        <v>1354.8</v>
      </c>
      <c r="U59">
        <v>1353.91</v>
      </c>
    </row>
    <row r="60" spans="1:21">
      <c r="A60" s="1" t="s">
        <v>67</v>
      </c>
      <c r="B60" s="1" t="s">
        <v>49</v>
      </c>
      <c r="C60" t="s">
        <v>68</v>
      </c>
      <c r="D60" s="1" t="s">
        <v>101</v>
      </c>
      <c r="E60" s="1" t="s">
        <v>44</v>
      </c>
      <c r="F60" s="1" t="s">
        <v>45</v>
      </c>
      <c r="G60">
        <v>0.2</v>
      </c>
      <c r="H60">
        <v>0.2</v>
      </c>
      <c r="I60" t="s">
        <v>46</v>
      </c>
      <c r="J60">
        <v>689.83</v>
      </c>
      <c r="K60" t="s">
        <v>47</v>
      </c>
      <c r="L60" t="s">
        <v>47</v>
      </c>
      <c r="M60">
        <v>3.09</v>
      </c>
      <c r="N60">
        <v>0.45</v>
      </c>
      <c r="O60">
        <v>1.49</v>
      </c>
      <c r="P60" t="s">
        <v>47</v>
      </c>
      <c r="Q60" t="s">
        <v>47</v>
      </c>
      <c r="R60" t="s">
        <v>47</v>
      </c>
      <c r="S60">
        <v>689.84</v>
      </c>
      <c r="T60">
        <v>686.74</v>
      </c>
      <c r="U60">
        <v>692.92</v>
      </c>
    </row>
    <row r="61" spans="1:21">
      <c r="A61" s="1" t="s">
        <v>69</v>
      </c>
      <c r="B61" s="1" t="s">
        <v>70</v>
      </c>
      <c r="C61" t="s">
        <v>71</v>
      </c>
      <c r="D61" s="1" t="s">
        <v>101</v>
      </c>
      <c r="E61" s="1" t="s">
        <v>44</v>
      </c>
      <c r="F61" s="1" t="s">
        <v>72</v>
      </c>
      <c r="G61">
        <v>-0.01</v>
      </c>
      <c r="H61">
        <v>-0.01</v>
      </c>
      <c r="I61" t="s">
        <v>46</v>
      </c>
      <c r="J61">
        <v>9.51</v>
      </c>
      <c r="K61">
        <v>0</v>
      </c>
      <c r="L61">
        <v>21.15</v>
      </c>
      <c r="M61">
        <v>3.54</v>
      </c>
      <c r="N61">
        <v>37.25</v>
      </c>
      <c r="O61">
        <v>1.49</v>
      </c>
      <c r="P61">
        <v>1</v>
      </c>
      <c r="Q61">
        <v>1</v>
      </c>
      <c r="R61">
        <v>1</v>
      </c>
      <c r="S61">
        <v>7.63</v>
      </c>
      <c r="T61">
        <v>13.6</v>
      </c>
      <c r="U61">
        <v>7.31</v>
      </c>
    </row>
    <row r="62" spans="1:21">
      <c r="A62" s="1" t="s">
        <v>73</v>
      </c>
      <c r="B62" s="1" t="s">
        <v>70</v>
      </c>
      <c r="C62" t="s">
        <v>74</v>
      </c>
      <c r="D62" s="1" t="s">
        <v>101</v>
      </c>
      <c r="E62" s="1" t="s">
        <v>44</v>
      </c>
      <c r="F62" s="1" t="s">
        <v>72</v>
      </c>
      <c r="G62">
        <v>0</v>
      </c>
      <c r="H62">
        <v>0</v>
      </c>
      <c r="I62" t="s">
        <v>46</v>
      </c>
      <c r="J62">
        <v>24.42</v>
      </c>
      <c r="K62">
        <v>0</v>
      </c>
      <c r="L62">
        <v>331.81</v>
      </c>
      <c r="M62">
        <v>6.12</v>
      </c>
      <c r="N62">
        <v>25.05</v>
      </c>
      <c r="O62">
        <v>1.49</v>
      </c>
      <c r="P62">
        <v>1</v>
      </c>
      <c r="Q62">
        <v>1</v>
      </c>
      <c r="R62">
        <v>1</v>
      </c>
      <c r="S62">
        <v>21.79</v>
      </c>
      <c r="T62">
        <v>20.059999999999999</v>
      </c>
      <c r="U62">
        <v>31.42</v>
      </c>
    </row>
    <row r="63" spans="1:21">
      <c r="A63" s="1" t="s">
        <v>75</v>
      </c>
      <c r="B63" s="1" t="s">
        <v>70</v>
      </c>
      <c r="C63" t="s">
        <v>76</v>
      </c>
      <c r="D63" s="1" t="s">
        <v>101</v>
      </c>
      <c r="E63" s="1" t="s">
        <v>44</v>
      </c>
      <c r="F63" s="1" t="s">
        <v>92</v>
      </c>
      <c r="G63">
        <v>0.19</v>
      </c>
      <c r="H63">
        <v>0.19</v>
      </c>
      <c r="I63" t="s">
        <v>46</v>
      </c>
      <c r="J63">
        <v>669.94</v>
      </c>
      <c r="K63">
        <v>0.01</v>
      </c>
      <c r="L63">
        <v>3.27</v>
      </c>
      <c r="M63">
        <v>21.06</v>
      </c>
      <c r="N63">
        <v>3.14</v>
      </c>
      <c r="O63">
        <v>1.49</v>
      </c>
      <c r="P63">
        <v>1</v>
      </c>
      <c r="Q63">
        <v>1</v>
      </c>
      <c r="R63">
        <v>1</v>
      </c>
      <c r="S63">
        <v>691.52</v>
      </c>
      <c r="T63">
        <v>668.87</v>
      </c>
      <c r="U63">
        <v>649.42999999999995</v>
      </c>
    </row>
    <row r="64" spans="1:21">
      <c r="A64" s="1" t="s">
        <v>78</v>
      </c>
      <c r="B64" s="1" t="s">
        <v>70</v>
      </c>
      <c r="C64" t="s">
        <v>79</v>
      </c>
      <c r="D64" s="1" t="s">
        <v>101</v>
      </c>
      <c r="E64" s="1" t="s">
        <v>44</v>
      </c>
      <c r="F64" s="1" t="s">
        <v>92</v>
      </c>
      <c r="G64">
        <v>0.28000000000000003</v>
      </c>
      <c r="H64">
        <v>27.23</v>
      </c>
      <c r="I64" t="s">
        <v>46</v>
      </c>
      <c r="J64">
        <v>964.56</v>
      </c>
      <c r="K64">
        <v>0.1</v>
      </c>
      <c r="L64">
        <v>0.38</v>
      </c>
      <c r="M64">
        <v>3.53</v>
      </c>
      <c r="N64">
        <v>0.37</v>
      </c>
      <c r="O64">
        <v>1.49</v>
      </c>
      <c r="P64">
        <v>5.1999999999999998E-2</v>
      </c>
      <c r="Q64">
        <v>5</v>
      </c>
      <c r="R64">
        <v>1</v>
      </c>
      <c r="S64">
        <v>968.56</v>
      </c>
      <c r="T64">
        <v>961.91</v>
      </c>
      <c r="U64">
        <v>963.2</v>
      </c>
    </row>
    <row r="65" spans="1:21">
      <c r="A65" s="1" t="s">
        <v>80</v>
      </c>
      <c r="B65" s="1" t="s">
        <v>70</v>
      </c>
      <c r="C65" t="s">
        <v>81</v>
      </c>
      <c r="D65" s="1" t="s">
        <v>101</v>
      </c>
      <c r="E65" s="1" t="s">
        <v>44</v>
      </c>
      <c r="F65" s="1" t="s">
        <v>92</v>
      </c>
      <c r="G65">
        <v>0.33</v>
      </c>
      <c r="H65">
        <v>30.37</v>
      </c>
      <c r="I65" t="s">
        <v>46</v>
      </c>
      <c r="J65">
        <v>1111.03</v>
      </c>
      <c r="K65">
        <v>0.31</v>
      </c>
      <c r="L65">
        <v>1.03</v>
      </c>
      <c r="M65">
        <v>11.22</v>
      </c>
      <c r="N65">
        <v>1.01</v>
      </c>
      <c r="O65">
        <v>1.49</v>
      </c>
      <c r="P65">
        <v>5.3900000000000003E-2</v>
      </c>
      <c r="Q65">
        <v>5</v>
      </c>
      <c r="R65">
        <v>1</v>
      </c>
      <c r="S65">
        <v>1119.4000000000001</v>
      </c>
      <c r="T65">
        <v>1098.28</v>
      </c>
      <c r="U65">
        <v>1115.42</v>
      </c>
    </row>
    <row r="66" spans="1:21">
      <c r="A66" s="1" t="s">
        <v>82</v>
      </c>
      <c r="B66" s="1" t="s">
        <v>70</v>
      </c>
      <c r="C66" t="s">
        <v>83</v>
      </c>
      <c r="D66" s="1" t="s">
        <v>101</v>
      </c>
      <c r="E66" s="1" t="s">
        <v>44</v>
      </c>
      <c r="F66" s="1" t="s">
        <v>45</v>
      </c>
      <c r="G66">
        <v>0.44</v>
      </c>
      <c r="H66">
        <v>40.11</v>
      </c>
      <c r="I66" t="s">
        <v>46</v>
      </c>
      <c r="J66">
        <v>1474.62</v>
      </c>
      <c r="K66">
        <v>0.2</v>
      </c>
      <c r="L66">
        <v>0.51</v>
      </c>
      <c r="M66">
        <v>7.33</v>
      </c>
      <c r="N66">
        <v>0.5</v>
      </c>
      <c r="O66">
        <v>1.49</v>
      </c>
      <c r="P66">
        <v>5.45E-2</v>
      </c>
      <c r="Q66">
        <v>5</v>
      </c>
      <c r="R66">
        <v>1</v>
      </c>
      <c r="S66">
        <v>1478.06</v>
      </c>
      <c r="T66">
        <v>1479.61</v>
      </c>
      <c r="U66">
        <v>1466.2</v>
      </c>
    </row>
    <row r="67" spans="1:21">
      <c r="A67" s="1" t="s">
        <v>84</v>
      </c>
      <c r="B67" s="1" t="s">
        <v>70</v>
      </c>
      <c r="C67" t="s">
        <v>85</v>
      </c>
      <c r="D67" s="1" t="s">
        <v>101</v>
      </c>
      <c r="E67" s="1" t="s">
        <v>44</v>
      </c>
      <c r="F67" s="1" t="s">
        <v>92</v>
      </c>
      <c r="G67">
        <v>0.27</v>
      </c>
      <c r="H67">
        <v>26.86</v>
      </c>
      <c r="I67" t="s">
        <v>46</v>
      </c>
      <c r="J67">
        <v>932.13</v>
      </c>
      <c r="K67">
        <v>0.25</v>
      </c>
      <c r="L67">
        <v>0.93</v>
      </c>
      <c r="M67">
        <v>8.3800000000000008</v>
      </c>
      <c r="N67">
        <v>0.9</v>
      </c>
      <c r="O67">
        <v>1.49</v>
      </c>
      <c r="P67">
        <v>5.0900000000000001E-2</v>
      </c>
      <c r="Q67">
        <v>5</v>
      </c>
      <c r="R67">
        <v>1</v>
      </c>
      <c r="S67">
        <v>925.69</v>
      </c>
      <c r="T67">
        <v>941.61</v>
      </c>
      <c r="U67">
        <v>929.09</v>
      </c>
    </row>
    <row r="68" spans="1:21">
      <c r="A68" s="1" t="s">
        <v>86</v>
      </c>
      <c r="B68" s="1" t="s">
        <v>70</v>
      </c>
      <c r="C68" t="s">
        <v>87</v>
      </c>
      <c r="D68" s="1" t="s">
        <v>101</v>
      </c>
      <c r="E68" s="1" t="s">
        <v>44</v>
      </c>
      <c r="F68" s="1" t="s">
        <v>92</v>
      </c>
      <c r="G68">
        <v>0.31</v>
      </c>
      <c r="H68">
        <v>28.07</v>
      </c>
      <c r="I68" t="s">
        <v>46</v>
      </c>
      <c r="J68">
        <v>1038.04</v>
      </c>
      <c r="K68">
        <v>0.48</v>
      </c>
      <c r="L68">
        <v>1.69</v>
      </c>
      <c r="M68">
        <v>17.14</v>
      </c>
      <c r="N68">
        <v>1.65</v>
      </c>
      <c r="O68">
        <v>1.49</v>
      </c>
      <c r="P68">
        <v>5.4399999999999997E-2</v>
      </c>
      <c r="Q68">
        <v>5</v>
      </c>
      <c r="R68">
        <v>1</v>
      </c>
      <c r="S68">
        <v>1038.56</v>
      </c>
      <c r="T68">
        <v>1020.64</v>
      </c>
      <c r="U68">
        <v>1054.9100000000001</v>
      </c>
    </row>
    <row r="69" spans="1:21">
      <c r="A69" s="1" t="s">
        <v>88</v>
      </c>
      <c r="B69" s="1" t="s">
        <v>70</v>
      </c>
      <c r="C69" t="s">
        <v>89</v>
      </c>
      <c r="D69" s="1" t="s">
        <v>101</v>
      </c>
      <c r="E69" s="1" t="s">
        <v>44</v>
      </c>
      <c r="F69" s="1" t="s">
        <v>92</v>
      </c>
      <c r="G69">
        <v>0.27</v>
      </c>
      <c r="H69">
        <v>27.39</v>
      </c>
      <c r="I69" t="s">
        <v>46</v>
      </c>
      <c r="J69">
        <v>931.83</v>
      </c>
      <c r="K69">
        <v>0.15</v>
      </c>
      <c r="L69">
        <v>0.53</v>
      </c>
      <c r="M69">
        <v>4.8099999999999996</v>
      </c>
      <c r="N69">
        <v>0.52</v>
      </c>
      <c r="O69">
        <v>1.49</v>
      </c>
      <c r="P69">
        <v>4.99E-2</v>
      </c>
      <c r="Q69">
        <v>5</v>
      </c>
      <c r="R69">
        <v>1</v>
      </c>
      <c r="S69">
        <v>926.78</v>
      </c>
      <c r="T69">
        <v>936.36</v>
      </c>
      <c r="U69">
        <v>932.35</v>
      </c>
    </row>
    <row r="70" spans="1:21">
      <c r="A70" s="1" t="s">
        <v>90</v>
      </c>
      <c r="B70" s="1" t="s">
        <v>70</v>
      </c>
      <c r="C70" t="s">
        <v>91</v>
      </c>
      <c r="D70" s="1" t="s">
        <v>101</v>
      </c>
      <c r="E70" s="1" t="s">
        <v>44</v>
      </c>
      <c r="F70" s="1" t="s">
        <v>100</v>
      </c>
      <c r="I70" t="s">
        <v>46</v>
      </c>
      <c r="J70">
        <v>614936.07999999996</v>
      </c>
      <c r="K70">
        <v>165.48</v>
      </c>
      <c r="L70">
        <v>0.93</v>
      </c>
      <c r="M70">
        <v>5723.91</v>
      </c>
      <c r="N70">
        <v>0.93</v>
      </c>
      <c r="O70">
        <v>1.49</v>
      </c>
      <c r="P70">
        <v>5.2200000000000003E-2</v>
      </c>
      <c r="Q70">
        <v>5</v>
      </c>
      <c r="R70">
        <v>1</v>
      </c>
      <c r="S70">
        <v>609159.84</v>
      </c>
      <c r="T70">
        <v>620606.18999999994</v>
      </c>
      <c r="U70">
        <v>615042.21</v>
      </c>
    </row>
    <row r="71" spans="1:21">
      <c r="A71" s="1" t="s">
        <v>93</v>
      </c>
      <c r="B71" s="1" t="s">
        <v>70</v>
      </c>
      <c r="C71" t="s">
        <v>94</v>
      </c>
      <c r="D71" s="1" t="s">
        <v>101</v>
      </c>
      <c r="E71" s="1" t="s">
        <v>44</v>
      </c>
      <c r="F71" s="1" t="s">
        <v>100</v>
      </c>
      <c r="I71" t="s">
        <v>46</v>
      </c>
      <c r="J71">
        <v>2094146.86</v>
      </c>
      <c r="K71">
        <v>323.70999999999998</v>
      </c>
      <c r="L71">
        <v>0.52</v>
      </c>
      <c r="M71">
        <v>10939.78</v>
      </c>
      <c r="N71">
        <v>0.52</v>
      </c>
      <c r="O71">
        <v>1.49</v>
      </c>
      <c r="P71">
        <v>5.0999999999999997E-2</v>
      </c>
      <c r="Q71">
        <v>5</v>
      </c>
      <c r="R71">
        <v>1</v>
      </c>
      <c r="S71">
        <v>2081525.83</v>
      </c>
      <c r="T71">
        <v>2099998.14</v>
      </c>
      <c r="U71">
        <v>2100916.62</v>
      </c>
    </row>
    <row r="72" spans="1:21">
      <c r="A72" s="1" t="s">
        <v>95</v>
      </c>
      <c r="B72" s="1" t="s">
        <v>70</v>
      </c>
      <c r="C72" t="s">
        <v>96</v>
      </c>
      <c r="D72" s="1" t="s">
        <v>101</v>
      </c>
      <c r="E72" s="1" t="s">
        <v>44</v>
      </c>
      <c r="F72" s="1" t="s">
        <v>77</v>
      </c>
      <c r="G72">
        <v>0</v>
      </c>
      <c r="H72">
        <v>0</v>
      </c>
      <c r="I72" t="s">
        <v>46</v>
      </c>
      <c r="J72">
        <v>19.3</v>
      </c>
      <c r="K72">
        <v>0</v>
      </c>
      <c r="L72">
        <v>59.51</v>
      </c>
      <c r="M72">
        <v>4.1399999999999997</v>
      </c>
      <c r="N72">
        <v>21.47</v>
      </c>
      <c r="O72">
        <v>1.49</v>
      </c>
      <c r="P72">
        <v>1</v>
      </c>
      <c r="Q72">
        <v>1</v>
      </c>
      <c r="R72">
        <v>1</v>
      </c>
      <c r="S72">
        <v>24.02</v>
      </c>
      <c r="T72">
        <v>16.25</v>
      </c>
      <c r="U72">
        <v>17.63</v>
      </c>
    </row>
    <row r="73" spans="1:21">
      <c r="A73" s="1" t="s">
        <v>97</v>
      </c>
      <c r="B73" s="1" t="s">
        <v>70</v>
      </c>
      <c r="C73" t="s">
        <v>98</v>
      </c>
      <c r="D73" s="1" t="s">
        <v>101</v>
      </c>
      <c r="E73" s="1" t="s">
        <v>44</v>
      </c>
      <c r="F73" s="1" t="s">
        <v>100</v>
      </c>
      <c r="I73" t="s">
        <v>46</v>
      </c>
      <c r="J73">
        <v>2928310.27</v>
      </c>
      <c r="K73">
        <v>0.86</v>
      </c>
      <c r="L73">
        <v>0.1</v>
      </c>
      <c r="M73">
        <v>2833.47</v>
      </c>
      <c r="N73">
        <v>0.1</v>
      </c>
      <c r="O73">
        <v>1.49</v>
      </c>
      <c r="P73">
        <v>1</v>
      </c>
      <c r="Q73">
        <v>1</v>
      </c>
      <c r="R73">
        <v>1</v>
      </c>
      <c r="S73">
        <v>2927692.36</v>
      </c>
      <c r="T73">
        <v>2931401.71</v>
      </c>
      <c r="U73">
        <v>2925836.75</v>
      </c>
    </row>
    <row r="74" spans="1:21">
      <c r="A74" s="1" t="s">
        <v>40</v>
      </c>
      <c r="B74" s="1" t="s">
        <v>41</v>
      </c>
      <c r="C74" t="s">
        <v>42</v>
      </c>
      <c r="D74" s="1" t="s">
        <v>102</v>
      </c>
      <c r="E74" s="1" t="s">
        <v>44</v>
      </c>
      <c r="F74" s="1" t="s">
        <v>45</v>
      </c>
      <c r="G74">
        <v>0</v>
      </c>
      <c r="H74">
        <v>0</v>
      </c>
      <c r="I74" t="s">
        <v>46</v>
      </c>
      <c r="J74">
        <v>19.149999999999999</v>
      </c>
      <c r="K74" t="s">
        <v>47</v>
      </c>
      <c r="L74" t="s">
        <v>47</v>
      </c>
      <c r="M74">
        <v>3.88</v>
      </c>
      <c r="N74">
        <v>20.27</v>
      </c>
      <c r="O74">
        <v>1.76</v>
      </c>
      <c r="P74" t="s">
        <v>47</v>
      </c>
      <c r="Q74" t="s">
        <v>47</v>
      </c>
      <c r="R74" t="s">
        <v>47</v>
      </c>
      <c r="S74">
        <v>17.05</v>
      </c>
      <c r="T74">
        <v>23.63</v>
      </c>
      <c r="U74">
        <v>16.78</v>
      </c>
    </row>
    <row r="75" spans="1:21">
      <c r="A75" s="1" t="s">
        <v>48</v>
      </c>
      <c r="B75" s="1" t="s">
        <v>49</v>
      </c>
      <c r="C75" t="s">
        <v>50</v>
      </c>
      <c r="D75" s="1" t="s">
        <v>102</v>
      </c>
      <c r="E75" s="1" t="s">
        <v>44</v>
      </c>
      <c r="F75" s="1" t="s">
        <v>45</v>
      </c>
      <c r="G75">
        <v>1000</v>
      </c>
      <c r="H75">
        <v>1000</v>
      </c>
      <c r="I75" t="s">
        <v>46</v>
      </c>
      <c r="J75">
        <v>2364296.9900000002</v>
      </c>
      <c r="K75" t="s">
        <v>47</v>
      </c>
      <c r="L75" t="s">
        <v>47</v>
      </c>
      <c r="M75">
        <v>13060.7</v>
      </c>
      <c r="N75">
        <v>0.55000000000000004</v>
      </c>
      <c r="O75">
        <v>1.76</v>
      </c>
      <c r="P75" t="s">
        <v>47</v>
      </c>
      <c r="Q75" t="s">
        <v>47</v>
      </c>
      <c r="R75" t="s">
        <v>47</v>
      </c>
      <c r="S75">
        <v>2359612.96</v>
      </c>
      <c r="T75">
        <v>2354224.21</v>
      </c>
      <c r="U75">
        <v>2379053.79</v>
      </c>
    </row>
    <row r="76" spans="1:21">
      <c r="A76" s="1" t="s">
        <v>51</v>
      </c>
      <c r="B76" s="1" t="s">
        <v>49</v>
      </c>
      <c r="C76" t="s">
        <v>52</v>
      </c>
      <c r="D76" s="1" t="s">
        <v>102</v>
      </c>
      <c r="E76" s="1" t="s">
        <v>44</v>
      </c>
      <c r="F76" s="1" t="s">
        <v>45</v>
      </c>
      <c r="G76">
        <v>800</v>
      </c>
      <c r="H76">
        <v>800</v>
      </c>
      <c r="I76" t="s">
        <v>46</v>
      </c>
      <c r="J76">
        <v>1927512.04</v>
      </c>
      <c r="K76" t="s">
        <v>47</v>
      </c>
      <c r="L76" t="s">
        <v>47</v>
      </c>
      <c r="M76">
        <v>9615.31</v>
      </c>
      <c r="N76">
        <v>0.5</v>
      </c>
      <c r="O76">
        <v>1.76</v>
      </c>
      <c r="P76" t="s">
        <v>47</v>
      </c>
      <c r="Q76" t="s">
        <v>47</v>
      </c>
      <c r="R76" t="s">
        <v>47</v>
      </c>
      <c r="S76">
        <v>1916665.36</v>
      </c>
      <c r="T76">
        <v>1930882.05</v>
      </c>
      <c r="U76">
        <v>1934988.73</v>
      </c>
    </row>
    <row r="77" spans="1:21">
      <c r="A77" s="1" t="s">
        <v>53</v>
      </c>
      <c r="B77" s="1" t="s">
        <v>49</v>
      </c>
      <c r="C77" t="s">
        <v>54</v>
      </c>
      <c r="D77" s="1" t="s">
        <v>102</v>
      </c>
      <c r="E77" s="1" t="s">
        <v>44</v>
      </c>
      <c r="F77" s="1" t="s">
        <v>45</v>
      </c>
      <c r="G77">
        <v>600</v>
      </c>
      <c r="H77">
        <v>600</v>
      </c>
      <c r="I77" t="s">
        <v>46</v>
      </c>
      <c r="J77">
        <v>1471734.36</v>
      </c>
      <c r="K77" t="s">
        <v>47</v>
      </c>
      <c r="L77" t="s">
        <v>47</v>
      </c>
      <c r="M77">
        <v>1341.65</v>
      </c>
      <c r="N77">
        <v>0.09</v>
      </c>
      <c r="O77">
        <v>1.76</v>
      </c>
      <c r="P77" t="s">
        <v>47</v>
      </c>
      <c r="Q77" t="s">
        <v>47</v>
      </c>
      <c r="R77" t="s">
        <v>47</v>
      </c>
      <c r="S77">
        <v>1472700.77</v>
      </c>
      <c r="T77">
        <v>1472299.74</v>
      </c>
      <c r="U77">
        <v>1470202.55</v>
      </c>
    </row>
    <row r="78" spans="1:21">
      <c r="A78" s="1" t="s">
        <v>55</v>
      </c>
      <c r="B78" s="1" t="s">
        <v>49</v>
      </c>
      <c r="C78" t="s">
        <v>56</v>
      </c>
      <c r="D78" s="1" t="s">
        <v>102</v>
      </c>
      <c r="E78" s="1" t="s">
        <v>44</v>
      </c>
      <c r="F78" s="1" t="s">
        <v>45</v>
      </c>
      <c r="G78">
        <v>400</v>
      </c>
      <c r="H78">
        <v>400</v>
      </c>
      <c r="I78" t="s">
        <v>46</v>
      </c>
      <c r="J78">
        <v>1005716.49</v>
      </c>
      <c r="K78" t="s">
        <v>47</v>
      </c>
      <c r="L78" t="s">
        <v>47</v>
      </c>
      <c r="M78">
        <v>3928.03</v>
      </c>
      <c r="N78">
        <v>0.39</v>
      </c>
      <c r="O78">
        <v>1.76</v>
      </c>
      <c r="P78" t="s">
        <v>47</v>
      </c>
      <c r="Q78" t="s">
        <v>47</v>
      </c>
      <c r="R78" t="s">
        <v>47</v>
      </c>
      <c r="S78">
        <v>1001851.22</v>
      </c>
      <c r="T78">
        <v>1009704.41</v>
      </c>
      <c r="U78">
        <v>1005593.83</v>
      </c>
    </row>
    <row r="79" spans="1:21">
      <c r="A79" s="1" t="s">
        <v>57</v>
      </c>
      <c r="B79" s="1" t="s">
        <v>49</v>
      </c>
      <c r="C79" t="s">
        <v>58</v>
      </c>
      <c r="D79" s="1" t="s">
        <v>102</v>
      </c>
      <c r="E79" s="1" t="s">
        <v>44</v>
      </c>
      <c r="F79" s="1" t="s">
        <v>45</v>
      </c>
      <c r="G79">
        <v>200</v>
      </c>
      <c r="H79">
        <v>200</v>
      </c>
      <c r="I79" t="s">
        <v>46</v>
      </c>
      <c r="J79">
        <v>515112.13</v>
      </c>
      <c r="K79" t="s">
        <v>47</v>
      </c>
      <c r="L79" t="s">
        <v>47</v>
      </c>
      <c r="M79">
        <v>1168.5999999999999</v>
      </c>
      <c r="N79">
        <v>0.23</v>
      </c>
      <c r="O79">
        <v>1.76</v>
      </c>
      <c r="P79" t="s">
        <v>47</v>
      </c>
      <c r="Q79" t="s">
        <v>47</v>
      </c>
      <c r="R79" t="s">
        <v>47</v>
      </c>
      <c r="S79">
        <v>514560.45</v>
      </c>
      <c r="T79">
        <v>514321.49</v>
      </c>
      <c r="U79">
        <v>516454.43</v>
      </c>
    </row>
    <row r="80" spans="1:21">
      <c r="A80" s="1" t="s">
        <v>59</v>
      </c>
      <c r="B80" s="1" t="s">
        <v>49</v>
      </c>
      <c r="C80" t="s">
        <v>60</v>
      </c>
      <c r="D80" s="1" t="s">
        <v>102</v>
      </c>
      <c r="E80" s="1" t="s">
        <v>44</v>
      </c>
      <c r="F80" s="1" t="s">
        <v>45</v>
      </c>
      <c r="I80" t="s">
        <v>46</v>
      </c>
      <c r="J80">
        <v>2541.5100000000002</v>
      </c>
      <c r="K80" t="s">
        <v>47</v>
      </c>
      <c r="L80" t="s">
        <v>47</v>
      </c>
      <c r="M80">
        <v>15.36</v>
      </c>
      <c r="N80">
        <v>0.6</v>
      </c>
      <c r="O80">
        <v>1.76</v>
      </c>
      <c r="P80" t="s">
        <v>47</v>
      </c>
      <c r="Q80" t="s">
        <v>47</v>
      </c>
      <c r="R80" t="s">
        <v>47</v>
      </c>
      <c r="S80">
        <v>2534.91</v>
      </c>
      <c r="T80">
        <v>2530.5500000000002</v>
      </c>
      <c r="U80">
        <v>2559.06</v>
      </c>
    </row>
    <row r="81" spans="1:21">
      <c r="A81" s="1" t="s">
        <v>61</v>
      </c>
      <c r="B81" s="1" t="s">
        <v>49</v>
      </c>
      <c r="C81" t="s">
        <v>62</v>
      </c>
      <c r="D81" s="1" t="s">
        <v>102</v>
      </c>
      <c r="E81" s="1" t="s">
        <v>44</v>
      </c>
      <c r="F81" s="1" t="s">
        <v>45</v>
      </c>
      <c r="I81" t="s">
        <v>46</v>
      </c>
      <c r="J81">
        <v>2068.33</v>
      </c>
      <c r="K81" t="s">
        <v>47</v>
      </c>
      <c r="L81" t="s">
        <v>47</v>
      </c>
      <c r="M81">
        <v>7.15</v>
      </c>
      <c r="N81">
        <v>0.35</v>
      </c>
      <c r="O81">
        <v>1.76</v>
      </c>
      <c r="P81" t="s">
        <v>47</v>
      </c>
      <c r="Q81" t="s">
        <v>47</v>
      </c>
      <c r="R81" t="s">
        <v>47</v>
      </c>
      <c r="S81">
        <v>2070.94</v>
      </c>
      <c r="T81">
        <v>2060.25</v>
      </c>
      <c r="U81">
        <v>2073.81</v>
      </c>
    </row>
    <row r="82" spans="1:21">
      <c r="A82" s="1" t="s">
        <v>63</v>
      </c>
      <c r="B82" s="1" t="s">
        <v>49</v>
      </c>
      <c r="C82" t="s">
        <v>64</v>
      </c>
      <c r="D82" s="1" t="s">
        <v>102</v>
      </c>
      <c r="E82" s="1" t="s">
        <v>44</v>
      </c>
      <c r="F82" s="1" t="s">
        <v>45</v>
      </c>
      <c r="I82" t="s">
        <v>46</v>
      </c>
      <c r="J82">
        <v>1523.06</v>
      </c>
      <c r="K82" t="s">
        <v>47</v>
      </c>
      <c r="L82" t="s">
        <v>47</v>
      </c>
      <c r="M82">
        <v>20.95</v>
      </c>
      <c r="N82">
        <v>1.38</v>
      </c>
      <c r="O82">
        <v>1.76</v>
      </c>
      <c r="P82" t="s">
        <v>47</v>
      </c>
      <c r="Q82" t="s">
        <v>47</v>
      </c>
      <c r="R82" t="s">
        <v>47</v>
      </c>
      <c r="S82">
        <v>1537.03</v>
      </c>
      <c r="T82">
        <v>1498.98</v>
      </c>
      <c r="U82">
        <v>1533.17</v>
      </c>
    </row>
    <row r="83" spans="1:21">
      <c r="A83" s="1" t="s">
        <v>65</v>
      </c>
      <c r="B83" s="1" t="s">
        <v>49</v>
      </c>
      <c r="C83" t="s">
        <v>66</v>
      </c>
      <c r="D83" s="1" t="s">
        <v>102</v>
      </c>
      <c r="E83" s="1" t="s">
        <v>44</v>
      </c>
      <c r="F83" s="1" t="s">
        <v>45</v>
      </c>
      <c r="I83" t="s">
        <v>46</v>
      </c>
      <c r="J83">
        <v>1042.76</v>
      </c>
      <c r="K83" t="s">
        <v>47</v>
      </c>
      <c r="L83" t="s">
        <v>47</v>
      </c>
      <c r="M83">
        <v>11.53</v>
      </c>
      <c r="N83">
        <v>1.1100000000000001</v>
      </c>
      <c r="O83">
        <v>1.76</v>
      </c>
      <c r="P83" t="s">
        <v>47</v>
      </c>
      <c r="Q83" t="s">
        <v>47</v>
      </c>
      <c r="R83" t="s">
        <v>47</v>
      </c>
      <c r="S83">
        <v>1035.05</v>
      </c>
      <c r="T83">
        <v>1037.23</v>
      </c>
      <c r="U83">
        <v>1056.01</v>
      </c>
    </row>
    <row r="84" spans="1:21">
      <c r="A84" s="1" t="s">
        <v>67</v>
      </c>
      <c r="B84" s="1" t="s">
        <v>49</v>
      </c>
      <c r="C84" t="s">
        <v>68</v>
      </c>
      <c r="D84" s="1" t="s">
        <v>102</v>
      </c>
      <c r="E84" s="1" t="s">
        <v>44</v>
      </c>
      <c r="F84" s="1" t="s">
        <v>45</v>
      </c>
      <c r="I84" t="s">
        <v>46</v>
      </c>
      <c r="J84">
        <v>540.4</v>
      </c>
      <c r="K84" t="s">
        <v>47</v>
      </c>
      <c r="L84" t="s">
        <v>47</v>
      </c>
      <c r="M84">
        <v>7.22</v>
      </c>
      <c r="N84">
        <v>1.34</v>
      </c>
      <c r="O84">
        <v>1.76</v>
      </c>
      <c r="P84" t="s">
        <v>47</v>
      </c>
      <c r="Q84" t="s">
        <v>47</v>
      </c>
      <c r="R84" t="s">
        <v>47</v>
      </c>
      <c r="S84">
        <v>544.91</v>
      </c>
      <c r="T84">
        <v>544.23</v>
      </c>
      <c r="U84">
        <v>532.08000000000004</v>
      </c>
    </row>
    <row r="85" spans="1:21">
      <c r="A85" s="1" t="s">
        <v>69</v>
      </c>
      <c r="B85" s="1" t="s">
        <v>70</v>
      </c>
      <c r="C85" t="s">
        <v>71</v>
      </c>
      <c r="D85" s="1" t="s">
        <v>102</v>
      </c>
      <c r="E85" s="1" t="s">
        <v>44</v>
      </c>
      <c r="F85" s="1" t="s">
        <v>72</v>
      </c>
      <c r="I85" t="s">
        <v>46</v>
      </c>
      <c r="J85">
        <v>5.6</v>
      </c>
      <c r="K85">
        <v>0</v>
      </c>
      <c r="L85">
        <v>0.01</v>
      </c>
      <c r="M85">
        <v>2.2400000000000002</v>
      </c>
      <c r="N85">
        <v>39.950000000000003</v>
      </c>
      <c r="O85">
        <v>1.76</v>
      </c>
      <c r="P85">
        <v>1</v>
      </c>
      <c r="Q85">
        <v>1</v>
      </c>
      <c r="R85">
        <v>1</v>
      </c>
      <c r="S85">
        <v>7.32</v>
      </c>
      <c r="T85">
        <v>6.4</v>
      </c>
      <c r="U85">
        <v>3.07</v>
      </c>
    </row>
    <row r="86" spans="1:21">
      <c r="A86" s="1" t="s">
        <v>73</v>
      </c>
      <c r="B86" s="1" t="s">
        <v>70</v>
      </c>
      <c r="C86" t="s">
        <v>74</v>
      </c>
      <c r="D86" s="1" t="s">
        <v>102</v>
      </c>
      <c r="E86" s="1" t="s">
        <v>44</v>
      </c>
      <c r="F86" s="1" t="s">
        <v>72</v>
      </c>
      <c r="I86" t="s">
        <v>46</v>
      </c>
      <c r="J86">
        <v>20.88</v>
      </c>
      <c r="K86">
        <v>0</v>
      </c>
      <c r="L86">
        <v>0.02</v>
      </c>
      <c r="M86">
        <v>7.58</v>
      </c>
      <c r="N86">
        <v>36.31</v>
      </c>
      <c r="O86">
        <v>1.76</v>
      </c>
      <c r="P86">
        <v>1</v>
      </c>
      <c r="Q86">
        <v>1</v>
      </c>
      <c r="R86">
        <v>1</v>
      </c>
      <c r="S86">
        <v>16.010000000000002</v>
      </c>
      <c r="T86">
        <v>17.02</v>
      </c>
      <c r="U86">
        <v>29.62</v>
      </c>
    </row>
    <row r="87" spans="1:21">
      <c r="A87" s="1" t="s">
        <v>75</v>
      </c>
      <c r="B87" s="1" t="s">
        <v>70</v>
      </c>
      <c r="C87" t="s">
        <v>76</v>
      </c>
      <c r="D87" s="1" t="s">
        <v>102</v>
      </c>
      <c r="E87" s="1" t="s">
        <v>44</v>
      </c>
      <c r="F87" s="1" t="s">
        <v>77</v>
      </c>
      <c r="I87" t="s">
        <v>46</v>
      </c>
      <c r="J87">
        <v>530.70000000000005</v>
      </c>
      <c r="K87">
        <v>0.01</v>
      </c>
      <c r="L87">
        <v>0.03</v>
      </c>
      <c r="M87">
        <v>12.7</v>
      </c>
      <c r="N87">
        <v>2.39</v>
      </c>
      <c r="O87">
        <v>1.76</v>
      </c>
      <c r="P87">
        <v>1</v>
      </c>
      <c r="Q87">
        <v>1</v>
      </c>
      <c r="R87">
        <v>1</v>
      </c>
      <c r="S87">
        <v>539.07000000000005</v>
      </c>
      <c r="T87">
        <v>536.94000000000005</v>
      </c>
      <c r="U87">
        <v>516.09</v>
      </c>
    </row>
    <row r="88" spans="1:21">
      <c r="A88" s="1" t="s">
        <v>78</v>
      </c>
      <c r="B88" s="1" t="s">
        <v>70</v>
      </c>
      <c r="C88" t="s">
        <v>79</v>
      </c>
      <c r="D88" s="1" t="s">
        <v>102</v>
      </c>
      <c r="E88" s="1" t="s">
        <v>44</v>
      </c>
      <c r="F88" s="1" t="s">
        <v>77</v>
      </c>
      <c r="I88" t="s">
        <v>46</v>
      </c>
      <c r="J88">
        <v>749.48</v>
      </c>
      <c r="K88">
        <v>0.71</v>
      </c>
      <c r="L88">
        <v>0.05</v>
      </c>
      <c r="M88">
        <v>17.600000000000001</v>
      </c>
      <c r="N88">
        <v>2.35</v>
      </c>
      <c r="O88">
        <v>1.76</v>
      </c>
      <c r="P88">
        <v>5.1999999999999998E-2</v>
      </c>
      <c r="Q88">
        <v>5</v>
      </c>
      <c r="R88">
        <v>1</v>
      </c>
      <c r="S88">
        <v>769.8</v>
      </c>
      <c r="T88">
        <v>739.11</v>
      </c>
      <c r="U88">
        <v>739.54</v>
      </c>
    </row>
    <row r="89" spans="1:21">
      <c r="A89" s="1" t="s">
        <v>80</v>
      </c>
      <c r="B89" s="1" t="s">
        <v>70</v>
      </c>
      <c r="C89" t="s">
        <v>81</v>
      </c>
      <c r="D89" s="1" t="s">
        <v>102</v>
      </c>
      <c r="E89" s="1" t="s">
        <v>44</v>
      </c>
      <c r="F89" s="1" t="s">
        <v>77</v>
      </c>
      <c r="I89" t="s">
        <v>46</v>
      </c>
      <c r="J89">
        <v>864.64</v>
      </c>
      <c r="K89">
        <v>0.55000000000000004</v>
      </c>
      <c r="L89">
        <v>0.04</v>
      </c>
      <c r="M89">
        <v>14.19</v>
      </c>
      <c r="N89">
        <v>1.64</v>
      </c>
      <c r="O89">
        <v>1.76</v>
      </c>
      <c r="P89">
        <v>5.3900000000000003E-2</v>
      </c>
      <c r="Q89">
        <v>5</v>
      </c>
      <c r="R89">
        <v>1</v>
      </c>
      <c r="S89">
        <v>873.11</v>
      </c>
      <c r="T89">
        <v>848.25</v>
      </c>
      <c r="U89">
        <v>872.55</v>
      </c>
    </row>
    <row r="90" spans="1:21">
      <c r="A90" s="1" t="s">
        <v>82</v>
      </c>
      <c r="B90" s="1" t="s">
        <v>70</v>
      </c>
      <c r="C90" t="s">
        <v>83</v>
      </c>
      <c r="D90" s="1" t="s">
        <v>102</v>
      </c>
      <c r="E90" s="1" t="s">
        <v>44</v>
      </c>
      <c r="F90" s="1" t="s">
        <v>72</v>
      </c>
      <c r="I90" t="s">
        <v>46</v>
      </c>
      <c r="J90">
        <v>1143.55</v>
      </c>
      <c r="K90">
        <v>0.21</v>
      </c>
      <c r="L90">
        <v>0.01</v>
      </c>
      <c r="M90">
        <v>5.47</v>
      </c>
      <c r="N90">
        <v>0.48</v>
      </c>
      <c r="O90">
        <v>1.76</v>
      </c>
      <c r="P90">
        <v>5.45E-2</v>
      </c>
      <c r="Q90">
        <v>5</v>
      </c>
      <c r="R90">
        <v>1</v>
      </c>
      <c r="S90">
        <v>1138.44</v>
      </c>
      <c r="T90">
        <v>1149.31</v>
      </c>
      <c r="U90">
        <v>1142.8900000000001</v>
      </c>
    </row>
    <row r="91" spans="1:21">
      <c r="A91" s="1" t="s">
        <v>84</v>
      </c>
      <c r="B91" s="1" t="s">
        <v>70</v>
      </c>
      <c r="C91" t="s">
        <v>85</v>
      </c>
      <c r="D91" s="1" t="s">
        <v>102</v>
      </c>
      <c r="E91" s="1" t="s">
        <v>44</v>
      </c>
      <c r="F91" s="1" t="s">
        <v>77</v>
      </c>
      <c r="I91" t="s">
        <v>46</v>
      </c>
      <c r="J91">
        <v>711.13</v>
      </c>
      <c r="K91">
        <v>0.19</v>
      </c>
      <c r="L91">
        <v>0.01</v>
      </c>
      <c r="M91">
        <v>4.7300000000000004</v>
      </c>
      <c r="N91">
        <v>0.66</v>
      </c>
      <c r="O91">
        <v>1.76</v>
      </c>
      <c r="P91">
        <v>5.0900000000000001E-2</v>
      </c>
      <c r="Q91">
        <v>5</v>
      </c>
      <c r="R91">
        <v>1</v>
      </c>
      <c r="S91">
        <v>714.16</v>
      </c>
      <c r="T91">
        <v>713.55</v>
      </c>
      <c r="U91">
        <v>705.68</v>
      </c>
    </row>
    <row r="92" spans="1:21">
      <c r="A92" s="1" t="s">
        <v>86</v>
      </c>
      <c r="B92" s="1" t="s">
        <v>70</v>
      </c>
      <c r="C92" t="s">
        <v>87</v>
      </c>
      <c r="D92" s="1" t="s">
        <v>102</v>
      </c>
      <c r="E92" s="1" t="s">
        <v>44</v>
      </c>
      <c r="F92" s="1" t="s">
        <v>77</v>
      </c>
      <c r="I92" t="s">
        <v>46</v>
      </c>
      <c r="J92">
        <v>808.75</v>
      </c>
      <c r="K92">
        <v>0.34</v>
      </c>
      <c r="L92">
        <v>0.02</v>
      </c>
      <c r="M92">
        <v>8.77</v>
      </c>
      <c r="N92">
        <v>1.08</v>
      </c>
      <c r="O92">
        <v>1.76</v>
      </c>
      <c r="P92">
        <v>5.4399999999999997E-2</v>
      </c>
      <c r="Q92">
        <v>5</v>
      </c>
      <c r="R92">
        <v>1</v>
      </c>
      <c r="S92">
        <v>805.75</v>
      </c>
      <c r="T92">
        <v>801.86</v>
      </c>
      <c r="U92">
        <v>818.62</v>
      </c>
    </row>
    <row r="93" spans="1:21">
      <c r="A93" s="1" t="s">
        <v>88</v>
      </c>
      <c r="B93" s="1" t="s">
        <v>70</v>
      </c>
      <c r="C93" t="s">
        <v>89</v>
      </c>
      <c r="D93" s="1" t="s">
        <v>102</v>
      </c>
      <c r="E93" s="1" t="s">
        <v>44</v>
      </c>
      <c r="F93" s="1" t="s">
        <v>77</v>
      </c>
      <c r="I93" t="s">
        <v>46</v>
      </c>
      <c r="J93">
        <v>720.07</v>
      </c>
      <c r="K93">
        <v>0.49</v>
      </c>
      <c r="L93">
        <v>0.03</v>
      </c>
      <c r="M93">
        <v>11.77</v>
      </c>
      <c r="N93">
        <v>1.63</v>
      </c>
      <c r="O93">
        <v>1.76</v>
      </c>
      <c r="P93">
        <v>4.99E-2</v>
      </c>
      <c r="Q93">
        <v>5</v>
      </c>
      <c r="R93">
        <v>1</v>
      </c>
      <c r="S93">
        <v>733.2</v>
      </c>
      <c r="T93">
        <v>710.47</v>
      </c>
      <c r="U93">
        <v>716.55</v>
      </c>
    </row>
    <row r="94" spans="1:21">
      <c r="A94" s="1" t="s">
        <v>90</v>
      </c>
      <c r="B94" s="1" t="s">
        <v>70</v>
      </c>
      <c r="C94" t="s">
        <v>91</v>
      </c>
      <c r="D94" s="1" t="s">
        <v>102</v>
      </c>
      <c r="E94" s="1" t="s">
        <v>44</v>
      </c>
      <c r="F94" s="1" t="s">
        <v>92</v>
      </c>
      <c r="G94">
        <v>187.52</v>
      </c>
      <c r="H94">
        <v>17961.490000000002</v>
      </c>
      <c r="I94" t="s">
        <v>46</v>
      </c>
      <c r="J94">
        <v>486511.15</v>
      </c>
      <c r="K94">
        <v>107.8</v>
      </c>
      <c r="L94">
        <v>0.6</v>
      </c>
      <c r="M94">
        <v>2685.02</v>
      </c>
      <c r="N94">
        <v>0.55000000000000004</v>
      </c>
      <c r="O94">
        <v>1.76</v>
      </c>
      <c r="P94">
        <v>5.2200000000000003E-2</v>
      </c>
      <c r="Q94">
        <v>5</v>
      </c>
      <c r="R94">
        <v>1</v>
      </c>
      <c r="S94">
        <v>483442.6</v>
      </c>
      <c r="T94">
        <v>488429.22</v>
      </c>
      <c r="U94">
        <v>487661.64</v>
      </c>
    </row>
    <row r="95" spans="1:21">
      <c r="A95" s="1" t="s">
        <v>93</v>
      </c>
      <c r="B95" s="1" t="s">
        <v>70</v>
      </c>
      <c r="C95" t="s">
        <v>94</v>
      </c>
      <c r="D95" s="1" t="s">
        <v>102</v>
      </c>
      <c r="E95" s="1" t="s">
        <v>44</v>
      </c>
      <c r="F95" s="1" t="s">
        <v>92</v>
      </c>
      <c r="G95">
        <v>707.42</v>
      </c>
      <c r="H95">
        <v>69354.960000000006</v>
      </c>
      <c r="I95" t="s">
        <v>46</v>
      </c>
      <c r="J95">
        <v>1726858.49</v>
      </c>
      <c r="K95">
        <v>322.14</v>
      </c>
      <c r="L95">
        <v>0.46</v>
      </c>
      <c r="M95">
        <v>7838.98</v>
      </c>
      <c r="N95">
        <v>0.45</v>
      </c>
      <c r="O95">
        <v>1.76</v>
      </c>
      <c r="P95">
        <v>5.0999999999999997E-2</v>
      </c>
      <c r="Q95">
        <v>5</v>
      </c>
      <c r="R95">
        <v>1</v>
      </c>
      <c r="S95">
        <v>1719039.22</v>
      </c>
      <c r="T95">
        <v>1726819.22</v>
      </c>
      <c r="U95">
        <v>1734717.03</v>
      </c>
    </row>
    <row r="96" spans="1:21">
      <c r="A96" s="1" t="s">
        <v>95</v>
      </c>
      <c r="B96" s="1" t="s">
        <v>70</v>
      </c>
      <c r="C96" t="s">
        <v>96</v>
      </c>
      <c r="D96" s="1" t="s">
        <v>102</v>
      </c>
      <c r="E96" s="1" t="s">
        <v>44</v>
      </c>
      <c r="F96" s="1" t="s">
        <v>77</v>
      </c>
      <c r="I96" t="s">
        <v>46</v>
      </c>
      <c r="J96">
        <v>14.12</v>
      </c>
      <c r="K96">
        <v>0</v>
      </c>
      <c r="L96">
        <v>0.01</v>
      </c>
      <c r="M96">
        <v>5.23</v>
      </c>
      <c r="N96">
        <v>37.020000000000003</v>
      </c>
      <c r="O96">
        <v>1.76</v>
      </c>
      <c r="P96">
        <v>1</v>
      </c>
      <c r="Q96">
        <v>1</v>
      </c>
      <c r="R96">
        <v>1</v>
      </c>
      <c r="S96">
        <v>18.77</v>
      </c>
      <c r="T96">
        <v>8.4600000000000009</v>
      </c>
      <c r="U96">
        <v>15.13</v>
      </c>
    </row>
    <row r="97" spans="1:21">
      <c r="A97" s="1" t="s">
        <v>97</v>
      </c>
      <c r="B97" s="1" t="s">
        <v>70</v>
      </c>
      <c r="C97" t="s">
        <v>98</v>
      </c>
      <c r="D97" s="1" t="s">
        <v>102</v>
      </c>
      <c r="E97" s="1" t="s">
        <v>44</v>
      </c>
      <c r="F97" s="1" t="s">
        <v>92</v>
      </c>
      <c r="G97">
        <v>1024.45</v>
      </c>
      <c r="H97">
        <v>1024.45</v>
      </c>
      <c r="I97" t="s">
        <v>46</v>
      </c>
      <c r="J97">
        <v>2483215.08</v>
      </c>
      <c r="K97">
        <v>0.65</v>
      </c>
      <c r="L97">
        <v>0.06</v>
      </c>
      <c r="M97">
        <v>1555.37</v>
      </c>
      <c r="N97">
        <v>0.06</v>
      </c>
      <c r="O97">
        <v>1.76</v>
      </c>
      <c r="P97">
        <v>1</v>
      </c>
      <c r="Q97">
        <v>1</v>
      </c>
      <c r="R97">
        <v>1</v>
      </c>
      <c r="S97">
        <v>2481861.37</v>
      </c>
      <c r="T97">
        <v>2482869.79</v>
      </c>
      <c r="U97">
        <v>2484914.08</v>
      </c>
    </row>
    <row r="98" spans="1:21">
      <c r="A98" s="1" t="s">
        <v>40</v>
      </c>
      <c r="B98" s="1" t="s">
        <v>41</v>
      </c>
      <c r="C98" t="s">
        <v>42</v>
      </c>
      <c r="D98" s="1" t="s">
        <v>103</v>
      </c>
      <c r="E98" s="1" t="s">
        <v>104</v>
      </c>
      <c r="F98" s="1" t="s">
        <v>45</v>
      </c>
      <c r="G98">
        <v>0</v>
      </c>
      <c r="H98">
        <v>0</v>
      </c>
      <c r="I98" t="s">
        <v>46</v>
      </c>
      <c r="J98">
        <v>16.41</v>
      </c>
      <c r="K98" t="s">
        <v>47</v>
      </c>
      <c r="L98" t="s">
        <v>47</v>
      </c>
      <c r="M98">
        <v>7.29</v>
      </c>
      <c r="N98">
        <v>44.42</v>
      </c>
      <c r="O98">
        <v>2.0699999999999998</v>
      </c>
      <c r="P98" t="s">
        <v>47</v>
      </c>
      <c r="Q98" t="s">
        <v>47</v>
      </c>
      <c r="R98" t="s">
        <v>47</v>
      </c>
      <c r="S98">
        <v>8.06</v>
      </c>
      <c r="T98">
        <v>19.670000000000002</v>
      </c>
      <c r="U98">
        <v>21.5</v>
      </c>
    </row>
    <row r="99" spans="1:21">
      <c r="A99" s="1" t="s">
        <v>48</v>
      </c>
      <c r="B99" s="1" t="s">
        <v>49</v>
      </c>
      <c r="C99" t="s">
        <v>50</v>
      </c>
      <c r="D99" s="1" t="s">
        <v>103</v>
      </c>
      <c r="E99" s="1" t="s">
        <v>104</v>
      </c>
      <c r="F99" s="1" t="s">
        <v>45</v>
      </c>
      <c r="G99">
        <v>40</v>
      </c>
      <c r="H99">
        <v>40</v>
      </c>
      <c r="I99" t="s">
        <v>46</v>
      </c>
      <c r="J99">
        <v>17197.009999999998</v>
      </c>
      <c r="K99" t="s">
        <v>47</v>
      </c>
      <c r="L99" t="s">
        <v>47</v>
      </c>
      <c r="M99">
        <v>109.5</v>
      </c>
      <c r="N99">
        <v>0.64</v>
      </c>
      <c r="O99">
        <v>2.0699999999999998</v>
      </c>
      <c r="P99" t="s">
        <v>47</v>
      </c>
      <c r="Q99" t="s">
        <v>47</v>
      </c>
      <c r="R99" t="s">
        <v>47</v>
      </c>
      <c r="S99">
        <v>17085.07</v>
      </c>
      <c r="T99">
        <v>17202.07</v>
      </c>
      <c r="U99">
        <v>17303.89</v>
      </c>
    </row>
    <row r="100" spans="1:21">
      <c r="A100" s="1" t="s">
        <v>51</v>
      </c>
      <c r="B100" s="1" t="s">
        <v>49</v>
      </c>
      <c r="C100" t="s">
        <v>52</v>
      </c>
      <c r="D100" s="1" t="s">
        <v>103</v>
      </c>
      <c r="E100" s="1" t="s">
        <v>104</v>
      </c>
      <c r="F100" s="1" t="s">
        <v>45</v>
      </c>
      <c r="G100">
        <v>32</v>
      </c>
      <c r="H100">
        <v>32</v>
      </c>
      <c r="I100" t="s">
        <v>46</v>
      </c>
      <c r="J100">
        <v>13867.76</v>
      </c>
      <c r="K100" t="s">
        <v>47</v>
      </c>
      <c r="L100" t="s">
        <v>47</v>
      </c>
      <c r="M100">
        <v>71.38</v>
      </c>
      <c r="N100">
        <v>0.51</v>
      </c>
      <c r="O100">
        <v>2.0699999999999998</v>
      </c>
      <c r="P100" t="s">
        <v>47</v>
      </c>
      <c r="Q100" t="s">
        <v>47</v>
      </c>
      <c r="R100" t="s">
        <v>47</v>
      </c>
      <c r="S100">
        <v>13797.5</v>
      </c>
      <c r="T100">
        <v>13865.57</v>
      </c>
      <c r="U100">
        <v>13940.21</v>
      </c>
    </row>
    <row r="101" spans="1:21">
      <c r="A101" s="1" t="s">
        <v>53</v>
      </c>
      <c r="B101" s="1" t="s">
        <v>49</v>
      </c>
      <c r="C101" t="s">
        <v>54</v>
      </c>
      <c r="D101" s="1" t="s">
        <v>103</v>
      </c>
      <c r="E101" s="1" t="s">
        <v>104</v>
      </c>
      <c r="F101" s="1" t="s">
        <v>45</v>
      </c>
      <c r="G101">
        <v>24</v>
      </c>
      <c r="H101">
        <v>24</v>
      </c>
      <c r="I101" t="s">
        <v>46</v>
      </c>
      <c r="J101">
        <v>10487.59</v>
      </c>
      <c r="K101" t="s">
        <v>47</v>
      </c>
      <c r="L101" t="s">
        <v>47</v>
      </c>
      <c r="M101">
        <v>27.68</v>
      </c>
      <c r="N101">
        <v>0.26</v>
      </c>
      <c r="O101">
        <v>2.0699999999999998</v>
      </c>
      <c r="P101" t="s">
        <v>47</v>
      </c>
      <c r="Q101" t="s">
        <v>47</v>
      </c>
      <c r="R101" t="s">
        <v>47</v>
      </c>
      <c r="S101">
        <v>10486.38</v>
      </c>
      <c r="T101">
        <v>10515.85</v>
      </c>
      <c r="U101">
        <v>10460.540000000001</v>
      </c>
    </row>
    <row r="102" spans="1:21">
      <c r="A102" s="1" t="s">
        <v>55</v>
      </c>
      <c r="B102" s="1" t="s">
        <v>49</v>
      </c>
      <c r="C102" t="s">
        <v>56</v>
      </c>
      <c r="D102" s="1" t="s">
        <v>103</v>
      </c>
      <c r="E102" s="1" t="s">
        <v>104</v>
      </c>
      <c r="F102" s="1" t="s">
        <v>45</v>
      </c>
      <c r="G102">
        <v>16</v>
      </c>
      <c r="H102">
        <v>16</v>
      </c>
      <c r="I102" t="s">
        <v>46</v>
      </c>
      <c r="J102">
        <v>7132.06</v>
      </c>
      <c r="K102" t="s">
        <v>47</v>
      </c>
      <c r="L102" t="s">
        <v>47</v>
      </c>
      <c r="M102">
        <v>23.85</v>
      </c>
      <c r="N102">
        <v>0.33</v>
      </c>
      <c r="O102">
        <v>2.0699999999999998</v>
      </c>
      <c r="P102" t="s">
        <v>47</v>
      </c>
      <c r="Q102" t="s">
        <v>47</v>
      </c>
      <c r="R102" t="s">
        <v>47</v>
      </c>
      <c r="S102">
        <v>7113.01</v>
      </c>
      <c r="T102">
        <v>7158.81</v>
      </c>
      <c r="U102">
        <v>7124.37</v>
      </c>
    </row>
    <row r="103" spans="1:21">
      <c r="A103" s="1" t="s">
        <v>57</v>
      </c>
      <c r="B103" s="1" t="s">
        <v>49</v>
      </c>
      <c r="C103" t="s">
        <v>58</v>
      </c>
      <c r="D103" s="1" t="s">
        <v>103</v>
      </c>
      <c r="E103" s="1" t="s">
        <v>104</v>
      </c>
      <c r="F103" s="1" t="s">
        <v>45</v>
      </c>
      <c r="G103">
        <v>8</v>
      </c>
      <c r="H103">
        <v>8</v>
      </c>
      <c r="I103" t="s">
        <v>46</v>
      </c>
      <c r="J103">
        <v>3612.1</v>
      </c>
      <c r="K103" t="s">
        <v>47</v>
      </c>
      <c r="L103" t="s">
        <v>47</v>
      </c>
      <c r="M103">
        <v>10</v>
      </c>
      <c r="N103">
        <v>0.28000000000000003</v>
      </c>
      <c r="O103">
        <v>2.0699999999999998</v>
      </c>
      <c r="P103" t="s">
        <v>47</v>
      </c>
      <c r="Q103" t="s">
        <v>47</v>
      </c>
      <c r="R103" t="s">
        <v>47</v>
      </c>
      <c r="S103">
        <v>3608</v>
      </c>
      <c r="T103">
        <v>3604.81</v>
      </c>
      <c r="U103">
        <v>3623.51</v>
      </c>
    </row>
    <row r="104" spans="1:21">
      <c r="A104" s="1" t="s">
        <v>59</v>
      </c>
      <c r="B104" s="1" t="s">
        <v>49</v>
      </c>
      <c r="C104" t="s">
        <v>60</v>
      </c>
      <c r="D104" s="1" t="s">
        <v>103</v>
      </c>
      <c r="E104" s="1" t="s">
        <v>104</v>
      </c>
      <c r="F104" s="1" t="s">
        <v>45</v>
      </c>
      <c r="I104" t="s">
        <v>46</v>
      </c>
      <c r="J104">
        <v>17.02</v>
      </c>
      <c r="K104" t="s">
        <v>47</v>
      </c>
      <c r="L104" t="s">
        <v>47</v>
      </c>
      <c r="M104">
        <v>7.73</v>
      </c>
      <c r="N104">
        <v>45.44</v>
      </c>
      <c r="O104">
        <v>2.0699999999999998</v>
      </c>
      <c r="P104" t="s">
        <v>47</v>
      </c>
      <c r="Q104" t="s">
        <v>47</v>
      </c>
      <c r="R104" t="s">
        <v>47</v>
      </c>
      <c r="S104">
        <v>17.5</v>
      </c>
      <c r="T104">
        <v>24.49</v>
      </c>
      <c r="U104">
        <v>9.0500000000000007</v>
      </c>
    </row>
    <row r="105" spans="1:21">
      <c r="A105" s="1" t="s">
        <v>61</v>
      </c>
      <c r="B105" s="1" t="s">
        <v>49</v>
      </c>
      <c r="C105" t="s">
        <v>62</v>
      </c>
      <c r="D105" s="1" t="s">
        <v>103</v>
      </c>
      <c r="E105" s="1" t="s">
        <v>104</v>
      </c>
      <c r="F105" s="1" t="s">
        <v>45</v>
      </c>
      <c r="I105" t="s">
        <v>46</v>
      </c>
      <c r="J105">
        <v>50.25</v>
      </c>
      <c r="K105" t="s">
        <v>47</v>
      </c>
      <c r="L105" t="s">
        <v>47</v>
      </c>
      <c r="M105">
        <v>6.95</v>
      </c>
      <c r="N105">
        <v>13.82</v>
      </c>
      <c r="O105">
        <v>2.0699999999999998</v>
      </c>
      <c r="P105" t="s">
        <v>47</v>
      </c>
      <c r="Q105" t="s">
        <v>47</v>
      </c>
      <c r="R105" t="s">
        <v>47</v>
      </c>
      <c r="S105">
        <v>46.46</v>
      </c>
      <c r="T105">
        <v>46.03</v>
      </c>
      <c r="U105">
        <v>58.27</v>
      </c>
    </row>
    <row r="106" spans="1:21">
      <c r="A106" s="1" t="s">
        <v>63</v>
      </c>
      <c r="B106" s="1" t="s">
        <v>49</v>
      </c>
      <c r="C106" t="s">
        <v>64</v>
      </c>
      <c r="D106" s="1" t="s">
        <v>103</v>
      </c>
      <c r="E106" s="1" t="s">
        <v>104</v>
      </c>
      <c r="F106" s="1" t="s">
        <v>45</v>
      </c>
      <c r="I106" t="s">
        <v>46</v>
      </c>
      <c r="J106">
        <v>13.45</v>
      </c>
      <c r="K106" t="s">
        <v>47</v>
      </c>
      <c r="L106" t="s">
        <v>47</v>
      </c>
      <c r="M106">
        <v>5.4</v>
      </c>
      <c r="N106">
        <v>40.18</v>
      </c>
      <c r="O106">
        <v>2.0699999999999998</v>
      </c>
      <c r="P106" t="s">
        <v>47</v>
      </c>
      <c r="Q106" t="s">
        <v>47</v>
      </c>
      <c r="R106" t="s">
        <v>47</v>
      </c>
      <c r="S106">
        <v>19.11</v>
      </c>
      <c r="T106">
        <v>8.35</v>
      </c>
      <c r="U106">
        <v>12.89</v>
      </c>
    </row>
    <row r="107" spans="1:21">
      <c r="A107" s="1" t="s">
        <v>65</v>
      </c>
      <c r="B107" s="1" t="s">
        <v>49</v>
      </c>
      <c r="C107" t="s">
        <v>66</v>
      </c>
      <c r="D107" s="1" t="s">
        <v>103</v>
      </c>
      <c r="E107" s="1" t="s">
        <v>104</v>
      </c>
      <c r="F107" s="1" t="s">
        <v>45</v>
      </c>
      <c r="I107" t="s">
        <v>46</v>
      </c>
      <c r="J107">
        <v>20.32</v>
      </c>
      <c r="K107" t="s">
        <v>47</v>
      </c>
      <c r="L107" t="s">
        <v>47</v>
      </c>
      <c r="M107">
        <v>0.54</v>
      </c>
      <c r="N107">
        <v>2.65</v>
      </c>
      <c r="O107">
        <v>2.0699999999999998</v>
      </c>
      <c r="P107" t="s">
        <v>47</v>
      </c>
      <c r="Q107" t="s">
        <v>47</v>
      </c>
      <c r="R107" t="s">
        <v>47</v>
      </c>
      <c r="S107">
        <v>20.78</v>
      </c>
      <c r="T107">
        <v>19.73</v>
      </c>
      <c r="U107">
        <v>20.440000000000001</v>
      </c>
    </row>
    <row r="108" spans="1:21">
      <c r="A108" s="1" t="s">
        <v>67</v>
      </c>
      <c r="B108" s="1" t="s">
        <v>49</v>
      </c>
      <c r="C108" t="s">
        <v>68</v>
      </c>
      <c r="D108" s="1" t="s">
        <v>103</v>
      </c>
      <c r="E108" s="1" t="s">
        <v>104</v>
      </c>
      <c r="F108" s="1" t="s">
        <v>45</v>
      </c>
      <c r="I108" t="s">
        <v>46</v>
      </c>
      <c r="J108">
        <v>16.559999999999999</v>
      </c>
      <c r="K108" t="s">
        <v>47</v>
      </c>
      <c r="L108" t="s">
        <v>47</v>
      </c>
      <c r="M108">
        <v>9.26</v>
      </c>
      <c r="N108">
        <v>55.89</v>
      </c>
      <c r="O108">
        <v>2.0699999999999998</v>
      </c>
      <c r="P108" t="s">
        <v>47</v>
      </c>
      <c r="Q108" t="s">
        <v>47</v>
      </c>
      <c r="R108" t="s">
        <v>47</v>
      </c>
      <c r="S108">
        <v>7.76</v>
      </c>
      <c r="T108">
        <v>15.7</v>
      </c>
      <c r="U108">
        <v>26.21</v>
      </c>
    </row>
    <row r="109" spans="1:21">
      <c r="A109" s="1" t="s">
        <v>69</v>
      </c>
      <c r="B109" s="1" t="s">
        <v>70</v>
      </c>
      <c r="C109" t="s">
        <v>71</v>
      </c>
      <c r="D109" s="1" t="s">
        <v>103</v>
      </c>
      <c r="E109" s="1" t="s">
        <v>104</v>
      </c>
      <c r="F109" s="1" t="s">
        <v>72</v>
      </c>
      <c r="G109">
        <v>-0.06</v>
      </c>
      <c r="H109">
        <v>-0.06</v>
      </c>
      <c r="I109" t="s">
        <v>46</v>
      </c>
      <c r="J109">
        <v>15.48</v>
      </c>
      <c r="K109">
        <v>0.01</v>
      </c>
      <c r="L109">
        <v>17.649999999999999</v>
      </c>
      <c r="M109">
        <v>4.33</v>
      </c>
      <c r="N109">
        <v>27.98</v>
      </c>
      <c r="O109">
        <v>2.0699999999999998</v>
      </c>
      <c r="P109">
        <v>1</v>
      </c>
      <c r="Q109">
        <v>1</v>
      </c>
      <c r="R109">
        <v>1</v>
      </c>
      <c r="S109">
        <v>16.13</v>
      </c>
      <c r="T109">
        <v>10.86</v>
      </c>
      <c r="U109">
        <v>19.45</v>
      </c>
    </row>
    <row r="110" spans="1:21">
      <c r="A110" s="1" t="s">
        <v>73</v>
      </c>
      <c r="B110" s="1" t="s">
        <v>70</v>
      </c>
      <c r="C110" t="s">
        <v>74</v>
      </c>
      <c r="D110" s="1" t="s">
        <v>103</v>
      </c>
      <c r="E110" s="1" t="s">
        <v>104</v>
      </c>
      <c r="F110" s="1" t="s">
        <v>72</v>
      </c>
      <c r="G110">
        <v>-0.06</v>
      </c>
      <c r="H110">
        <v>-0.06</v>
      </c>
      <c r="I110" t="s">
        <v>46</v>
      </c>
      <c r="J110">
        <v>15.62</v>
      </c>
      <c r="K110">
        <v>0.02</v>
      </c>
      <c r="L110">
        <v>35.69</v>
      </c>
      <c r="M110">
        <v>8.7100000000000009</v>
      </c>
      <c r="N110">
        <v>55.75</v>
      </c>
      <c r="O110">
        <v>2.0699999999999998</v>
      </c>
      <c r="P110">
        <v>1</v>
      </c>
      <c r="Q110">
        <v>1</v>
      </c>
      <c r="R110">
        <v>1</v>
      </c>
      <c r="S110">
        <v>23.24</v>
      </c>
      <c r="T110">
        <v>17.48</v>
      </c>
      <c r="U110">
        <v>6.13</v>
      </c>
    </row>
    <row r="111" spans="1:21">
      <c r="A111" s="1" t="s">
        <v>75</v>
      </c>
      <c r="B111" s="1" t="s">
        <v>70</v>
      </c>
      <c r="C111" t="s">
        <v>76</v>
      </c>
      <c r="D111" s="1" t="s">
        <v>103</v>
      </c>
      <c r="E111" s="1" t="s">
        <v>104</v>
      </c>
      <c r="F111" s="1" t="s">
        <v>92</v>
      </c>
      <c r="G111">
        <v>0.01</v>
      </c>
      <c r="H111">
        <v>0.01</v>
      </c>
      <c r="I111" t="s">
        <v>46</v>
      </c>
      <c r="J111">
        <v>45.23</v>
      </c>
      <c r="K111">
        <v>0.01</v>
      </c>
      <c r="L111">
        <v>59</v>
      </c>
      <c r="M111">
        <v>3.08</v>
      </c>
      <c r="N111">
        <v>6.8</v>
      </c>
      <c r="O111">
        <v>2.0699999999999998</v>
      </c>
      <c r="P111">
        <v>1</v>
      </c>
      <c r="Q111">
        <v>1</v>
      </c>
      <c r="R111">
        <v>1</v>
      </c>
      <c r="S111">
        <v>48.77</v>
      </c>
      <c r="T111">
        <v>43.61</v>
      </c>
      <c r="U111">
        <v>43.3</v>
      </c>
    </row>
    <row r="112" spans="1:21">
      <c r="A112" s="1" t="s">
        <v>78</v>
      </c>
      <c r="B112" s="1" t="s">
        <v>70</v>
      </c>
      <c r="C112" t="s">
        <v>79</v>
      </c>
      <c r="D112" s="1" t="s">
        <v>103</v>
      </c>
      <c r="E112" s="1" t="s">
        <v>104</v>
      </c>
      <c r="F112" s="1" t="s">
        <v>92</v>
      </c>
      <c r="G112">
        <v>5.92</v>
      </c>
      <c r="H112">
        <v>569.44000000000005</v>
      </c>
      <c r="I112" t="s">
        <v>46</v>
      </c>
      <c r="J112">
        <v>2643.17</v>
      </c>
      <c r="K112">
        <v>3.65</v>
      </c>
      <c r="L112">
        <v>0.64</v>
      </c>
      <c r="M112">
        <v>16.670000000000002</v>
      </c>
      <c r="N112">
        <v>0.63</v>
      </c>
      <c r="O112">
        <v>2.0699999999999998</v>
      </c>
      <c r="P112">
        <v>5.1999999999999998E-2</v>
      </c>
      <c r="Q112">
        <v>5</v>
      </c>
      <c r="R112">
        <v>1</v>
      </c>
      <c r="S112">
        <v>2661.38</v>
      </c>
      <c r="T112">
        <v>2628.67</v>
      </c>
      <c r="U112">
        <v>2639.46</v>
      </c>
    </row>
    <row r="113" spans="1:21">
      <c r="A113" s="1" t="s">
        <v>80</v>
      </c>
      <c r="B113" s="1" t="s">
        <v>70</v>
      </c>
      <c r="C113" t="s">
        <v>81</v>
      </c>
      <c r="D113" s="1" t="s">
        <v>103</v>
      </c>
      <c r="E113" s="1" t="s">
        <v>104</v>
      </c>
      <c r="F113" s="1" t="s">
        <v>92</v>
      </c>
      <c r="G113">
        <v>17.11</v>
      </c>
      <c r="H113">
        <v>1586.76</v>
      </c>
      <c r="I113" t="s">
        <v>46</v>
      </c>
      <c r="J113">
        <v>7558.83</v>
      </c>
      <c r="K113">
        <v>1.47</v>
      </c>
      <c r="L113">
        <v>0.09</v>
      </c>
      <c r="M113">
        <v>6.95</v>
      </c>
      <c r="N113">
        <v>0.09</v>
      </c>
      <c r="O113">
        <v>2.0699999999999998</v>
      </c>
      <c r="P113">
        <v>5.3900000000000003E-2</v>
      </c>
      <c r="Q113">
        <v>5</v>
      </c>
      <c r="R113">
        <v>1</v>
      </c>
      <c r="S113">
        <v>7564.67</v>
      </c>
      <c r="T113">
        <v>7551.15</v>
      </c>
      <c r="U113">
        <v>7560.69</v>
      </c>
    </row>
    <row r="114" spans="1:21">
      <c r="A114" s="1" t="s">
        <v>82</v>
      </c>
      <c r="B114" s="1" t="s">
        <v>70</v>
      </c>
      <c r="C114" t="s">
        <v>83</v>
      </c>
      <c r="D114" s="1" t="s">
        <v>103</v>
      </c>
      <c r="E114" s="1" t="s">
        <v>104</v>
      </c>
      <c r="F114" s="1" t="s">
        <v>45</v>
      </c>
      <c r="G114">
        <v>29.99</v>
      </c>
      <c r="H114">
        <v>2751.69</v>
      </c>
      <c r="I114" t="s">
        <v>46</v>
      </c>
      <c r="J114">
        <v>13223.98</v>
      </c>
      <c r="K114">
        <v>8.61</v>
      </c>
      <c r="L114">
        <v>0.31</v>
      </c>
      <c r="M114">
        <v>41.24</v>
      </c>
      <c r="N114">
        <v>0.31</v>
      </c>
      <c r="O114">
        <v>2.0699999999999998</v>
      </c>
      <c r="P114">
        <v>5.45E-2</v>
      </c>
      <c r="Q114">
        <v>5</v>
      </c>
      <c r="R114">
        <v>1</v>
      </c>
      <c r="S114">
        <v>13226.88</v>
      </c>
      <c r="T114">
        <v>13181.37</v>
      </c>
      <c r="U114">
        <v>13263.69</v>
      </c>
    </row>
    <row r="115" spans="1:21">
      <c r="A115" s="1" t="s">
        <v>84</v>
      </c>
      <c r="B115" s="1" t="s">
        <v>70</v>
      </c>
      <c r="C115" t="s">
        <v>85</v>
      </c>
      <c r="D115" s="1" t="s">
        <v>103</v>
      </c>
      <c r="E115" s="1" t="s">
        <v>104</v>
      </c>
      <c r="F115" s="1" t="s">
        <v>92</v>
      </c>
      <c r="G115">
        <v>0.22</v>
      </c>
      <c r="H115">
        <v>21.58</v>
      </c>
      <c r="I115" t="s">
        <v>46</v>
      </c>
      <c r="J115">
        <v>136.59</v>
      </c>
      <c r="K115">
        <v>0.35</v>
      </c>
      <c r="L115">
        <v>1.61</v>
      </c>
      <c r="M115">
        <v>1.56</v>
      </c>
      <c r="N115">
        <v>1.1399999999999999</v>
      </c>
      <c r="O115">
        <v>2.0699999999999998</v>
      </c>
      <c r="P115">
        <v>5.0900000000000001E-2</v>
      </c>
      <c r="Q115">
        <v>5</v>
      </c>
      <c r="R115">
        <v>1</v>
      </c>
      <c r="S115">
        <v>134.94999999999999</v>
      </c>
      <c r="T115">
        <v>136.78</v>
      </c>
      <c r="U115">
        <v>138.05000000000001</v>
      </c>
    </row>
    <row r="116" spans="1:21">
      <c r="A116" s="1" t="s">
        <v>86</v>
      </c>
      <c r="B116" s="1" t="s">
        <v>70</v>
      </c>
      <c r="C116" t="s">
        <v>87</v>
      </c>
      <c r="D116" s="1" t="s">
        <v>103</v>
      </c>
      <c r="E116" s="1" t="s">
        <v>104</v>
      </c>
      <c r="F116" s="1" t="s">
        <v>92</v>
      </c>
      <c r="G116">
        <v>12.92</v>
      </c>
      <c r="H116">
        <v>1187.76</v>
      </c>
      <c r="I116" t="s">
        <v>46</v>
      </c>
      <c r="J116">
        <v>5720.4</v>
      </c>
      <c r="K116">
        <v>5.9</v>
      </c>
      <c r="L116">
        <v>0.5</v>
      </c>
      <c r="M116">
        <v>28.22</v>
      </c>
      <c r="N116">
        <v>0.49</v>
      </c>
      <c r="O116">
        <v>2.0699999999999998</v>
      </c>
      <c r="P116">
        <v>5.4399999999999997E-2</v>
      </c>
      <c r="Q116">
        <v>5</v>
      </c>
      <c r="R116">
        <v>1</v>
      </c>
      <c r="S116">
        <v>5708.85</v>
      </c>
      <c r="T116">
        <v>5699.8</v>
      </c>
      <c r="U116">
        <v>5752.57</v>
      </c>
    </row>
    <row r="117" spans="1:21">
      <c r="A117" s="1" t="s">
        <v>88</v>
      </c>
      <c r="B117" s="1" t="s">
        <v>70</v>
      </c>
      <c r="C117" t="s">
        <v>89</v>
      </c>
      <c r="D117" s="1" t="s">
        <v>103</v>
      </c>
      <c r="E117" s="1" t="s">
        <v>104</v>
      </c>
      <c r="F117" s="1" t="s">
        <v>92</v>
      </c>
      <c r="G117">
        <v>19.28</v>
      </c>
      <c r="H117">
        <v>1931.64</v>
      </c>
      <c r="I117" t="s">
        <v>46</v>
      </c>
      <c r="J117">
        <v>8513.77</v>
      </c>
      <c r="K117">
        <v>1.67</v>
      </c>
      <c r="L117">
        <v>0.09</v>
      </c>
      <c r="M117">
        <v>7.31</v>
      </c>
      <c r="N117">
        <v>0.09</v>
      </c>
      <c r="O117">
        <v>2.0699999999999998</v>
      </c>
      <c r="P117">
        <v>4.99E-2</v>
      </c>
      <c r="Q117">
        <v>5</v>
      </c>
      <c r="R117">
        <v>1</v>
      </c>
      <c r="S117">
        <v>8516.25</v>
      </c>
      <c r="T117">
        <v>8505.5400000000009</v>
      </c>
      <c r="U117">
        <v>8519.51</v>
      </c>
    </row>
    <row r="118" spans="1:21">
      <c r="A118" s="1" t="s">
        <v>90</v>
      </c>
      <c r="B118" s="1" t="s">
        <v>70</v>
      </c>
      <c r="C118" t="s">
        <v>91</v>
      </c>
      <c r="D118" s="1" t="s">
        <v>103</v>
      </c>
      <c r="E118" s="1" t="s">
        <v>104</v>
      </c>
      <c r="F118" s="1" t="s">
        <v>77</v>
      </c>
      <c r="G118">
        <v>-0.01</v>
      </c>
      <c r="H118">
        <v>-0.86</v>
      </c>
      <c r="I118" t="s">
        <v>46</v>
      </c>
      <c r="J118">
        <v>36.06</v>
      </c>
      <c r="K118">
        <v>2.2400000000000002</v>
      </c>
      <c r="L118">
        <v>260.08999999999997</v>
      </c>
      <c r="M118">
        <v>10.29</v>
      </c>
      <c r="N118">
        <v>28.54</v>
      </c>
      <c r="O118">
        <v>2.0699999999999998</v>
      </c>
      <c r="P118">
        <v>5.2200000000000003E-2</v>
      </c>
      <c r="Q118">
        <v>5</v>
      </c>
      <c r="R118">
        <v>1</v>
      </c>
      <c r="S118">
        <v>25.39</v>
      </c>
      <c r="T118">
        <v>36.86</v>
      </c>
      <c r="U118">
        <v>45.92</v>
      </c>
    </row>
    <row r="119" spans="1:21">
      <c r="A119" s="1" t="s">
        <v>93</v>
      </c>
      <c r="B119" s="1" t="s">
        <v>70</v>
      </c>
      <c r="C119" t="s">
        <v>94</v>
      </c>
      <c r="D119" s="1" t="s">
        <v>103</v>
      </c>
      <c r="E119" s="1" t="s">
        <v>104</v>
      </c>
      <c r="F119" s="1" t="s">
        <v>92</v>
      </c>
      <c r="G119">
        <v>0.09</v>
      </c>
      <c r="H119">
        <v>8.6999999999999993</v>
      </c>
      <c r="I119" t="s">
        <v>46</v>
      </c>
      <c r="J119">
        <v>79</v>
      </c>
      <c r="K119">
        <v>2.4900000000000002</v>
      </c>
      <c r="L119">
        <v>28.66</v>
      </c>
      <c r="M119">
        <v>11.17</v>
      </c>
      <c r="N119">
        <v>14.14</v>
      </c>
      <c r="O119">
        <v>2.0699999999999998</v>
      </c>
      <c r="P119">
        <v>5.0999999999999997E-2</v>
      </c>
      <c r="Q119">
        <v>5</v>
      </c>
      <c r="R119">
        <v>1</v>
      </c>
      <c r="S119">
        <v>74.790000000000006</v>
      </c>
      <c r="T119">
        <v>91.67</v>
      </c>
      <c r="U119">
        <v>70.540000000000006</v>
      </c>
    </row>
    <row r="120" spans="1:21">
      <c r="A120" s="1" t="s">
        <v>95</v>
      </c>
      <c r="B120" s="1" t="s">
        <v>70</v>
      </c>
      <c r="C120" t="s">
        <v>96</v>
      </c>
      <c r="D120" s="1" t="s">
        <v>103</v>
      </c>
      <c r="E120" s="1" t="s">
        <v>104</v>
      </c>
      <c r="F120" s="1" t="s">
        <v>77</v>
      </c>
      <c r="G120">
        <v>-7.0000000000000007E-2</v>
      </c>
      <c r="H120">
        <v>-7.0000000000000007E-2</v>
      </c>
      <c r="I120" t="s">
        <v>46</v>
      </c>
      <c r="J120">
        <v>9.1999999999999993</v>
      </c>
      <c r="K120">
        <v>0.01</v>
      </c>
      <c r="L120">
        <v>8.0299999999999994</v>
      </c>
      <c r="M120">
        <v>2.4700000000000002</v>
      </c>
      <c r="N120">
        <v>26.9</v>
      </c>
      <c r="O120">
        <v>2.0699999999999998</v>
      </c>
      <c r="P120">
        <v>1</v>
      </c>
      <c r="Q120">
        <v>1</v>
      </c>
      <c r="R120">
        <v>1</v>
      </c>
      <c r="S120">
        <v>8.18</v>
      </c>
      <c r="T120">
        <v>12.02</v>
      </c>
      <c r="U120">
        <v>7.4</v>
      </c>
    </row>
    <row r="121" spans="1:21">
      <c r="A121" s="1" t="s">
        <v>97</v>
      </c>
      <c r="B121" s="1" t="s">
        <v>70</v>
      </c>
      <c r="C121" t="s">
        <v>98</v>
      </c>
      <c r="D121" s="1" t="s">
        <v>103</v>
      </c>
      <c r="E121" s="1" t="s">
        <v>104</v>
      </c>
      <c r="F121" s="1" t="s">
        <v>92</v>
      </c>
      <c r="G121">
        <v>40.18</v>
      </c>
      <c r="H121">
        <v>40.18</v>
      </c>
      <c r="I121" t="s">
        <v>46</v>
      </c>
      <c r="J121">
        <v>17703.46</v>
      </c>
      <c r="K121">
        <v>0.06</v>
      </c>
      <c r="L121">
        <v>0.16</v>
      </c>
      <c r="M121">
        <v>28.11</v>
      </c>
      <c r="N121">
        <v>0.16</v>
      </c>
      <c r="O121">
        <v>2.0699999999999998</v>
      </c>
      <c r="P121">
        <v>1</v>
      </c>
      <c r="Q121">
        <v>1</v>
      </c>
      <c r="R121">
        <v>1</v>
      </c>
      <c r="S121">
        <v>17697.38</v>
      </c>
      <c r="T121">
        <v>17678.88</v>
      </c>
      <c r="U121">
        <v>17734.11</v>
      </c>
    </row>
    <row r="122" spans="1:21">
      <c r="A122" s="1" t="s">
        <v>40</v>
      </c>
      <c r="B122" s="1" t="s">
        <v>41</v>
      </c>
      <c r="C122" t="s">
        <v>42</v>
      </c>
      <c r="D122" s="1" t="s">
        <v>105</v>
      </c>
      <c r="E122" s="1" t="s">
        <v>104</v>
      </c>
      <c r="F122" s="1" t="s">
        <v>45</v>
      </c>
      <c r="G122">
        <v>0</v>
      </c>
      <c r="H122">
        <v>0</v>
      </c>
      <c r="I122" t="s">
        <v>46</v>
      </c>
      <c r="J122">
        <v>57.62</v>
      </c>
      <c r="K122" t="s">
        <v>47</v>
      </c>
      <c r="L122" t="s">
        <v>47</v>
      </c>
      <c r="M122">
        <v>4.96</v>
      </c>
      <c r="N122">
        <v>8.6</v>
      </c>
      <c r="O122">
        <v>4.1399999999999997</v>
      </c>
      <c r="P122" t="s">
        <v>47</v>
      </c>
      <c r="Q122" t="s">
        <v>47</v>
      </c>
      <c r="R122" t="s">
        <v>47</v>
      </c>
      <c r="S122">
        <v>63.03</v>
      </c>
      <c r="T122">
        <v>53.31</v>
      </c>
      <c r="U122">
        <v>56.5</v>
      </c>
    </row>
    <row r="123" spans="1:21">
      <c r="A123" s="1" t="s">
        <v>48</v>
      </c>
      <c r="B123" s="1" t="s">
        <v>49</v>
      </c>
      <c r="C123" t="s">
        <v>50</v>
      </c>
      <c r="D123" s="1" t="s">
        <v>105</v>
      </c>
      <c r="E123" s="1" t="s">
        <v>104</v>
      </c>
      <c r="F123" s="1" t="s">
        <v>45</v>
      </c>
      <c r="G123">
        <v>40</v>
      </c>
      <c r="H123">
        <v>40</v>
      </c>
      <c r="I123" t="s">
        <v>46</v>
      </c>
      <c r="J123">
        <v>924768.44</v>
      </c>
      <c r="K123" t="s">
        <v>47</v>
      </c>
      <c r="L123" t="s">
        <v>47</v>
      </c>
      <c r="M123">
        <v>11042.96</v>
      </c>
      <c r="N123">
        <v>1.19</v>
      </c>
      <c r="O123">
        <v>4.1399999999999997</v>
      </c>
      <c r="P123" t="s">
        <v>47</v>
      </c>
      <c r="Q123" t="s">
        <v>47</v>
      </c>
      <c r="R123" t="s">
        <v>47</v>
      </c>
      <c r="S123">
        <v>930589.31</v>
      </c>
      <c r="T123">
        <v>912032.77</v>
      </c>
      <c r="U123">
        <v>931683.24</v>
      </c>
    </row>
    <row r="124" spans="1:21">
      <c r="A124" s="1" t="s">
        <v>51</v>
      </c>
      <c r="B124" s="1" t="s">
        <v>49</v>
      </c>
      <c r="C124" t="s">
        <v>52</v>
      </c>
      <c r="D124" s="1" t="s">
        <v>105</v>
      </c>
      <c r="E124" s="1" t="s">
        <v>104</v>
      </c>
      <c r="F124" s="1" t="s">
        <v>45</v>
      </c>
      <c r="G124">
        <v>32</v>
      </c>
      <c r="H124">
        <v>32</v>
      </c>
      <c r="I124" t="s">
        <v>46</v>
      </c>
      <c r="J124">
        <v>751928.71</v>
      </c>
      <c r="K124" t="s">
        <v>47</v>
      </c>
      <c r="L124" t="s">
        <v>47</v>
      </c>
      <c r="M124">
        <v>3905.94</v>
      </c>
      <c r="N124">
        <v>0.52</v>
      </c>
      <c r="O124">
        <v>4.1399999999999997</v>
      </c>
      <c r="P124" t="s">
        <v>47</v>
      </c>
      <c r="Q124" t="s">
        <v>47</v>
      </c>
      <c r="R124" t="s">
        <v>47</v>
      </c>
      <c r="S124">
        <v>749529.08</v>
      </c>
      <c r="T124">
        <v>749821.32</v>
      </c>
      <c r="U124">
        <v>756435.74</v>
      </c>
    </row>
    <row r="125" spans="1:21">
      <c r="A125" s="1" t="s">
        <v>53</v>
      </c>
      <c r="B125" s="1" t="s">
        <v>49</v>
      </c>
      <c r="C125" t="s">
        <v>54</v>
      </c>
      <c r="D125" s="1" t="s">
        <v>105</v>
      </c>
      <c r="E125" s="1" t="s">
        <v>104</v>
      </c>
      <c r="F125" s="1" t="s">
        <v>45</v>
      </c>
      <c r="G125">
        <v>24</v>
      </c>
      <c r="H125">
        <v>24</v>
      </c>
      <c r="I125" t="s">
        <v>46</v>
      </c>
      <c r="J125">
        <v>572502.43000000005</v>
      </c>
      <c r="K125" t="s">
        <v>47</v>
      </c>
      <c r="L125" t="s">
        <v>47</v>
      </c>
      <c r="M125">
        <v>2930.03</v>
      </c>
      <c r="N125">
        <v>0.51</v>
      </c>
      <c r="O125">
        <v>4.1399999999999997</v>
      </c>
      <c r="P125" t="s">
        <v>47</v>
      </c>
      <c r="Q125" t="s">
        <v>47</v>
      </c>
      <c r="R125" t="s">
        <v>47</v>
      </c>
      <c r="S125">
        <v>569825.19999999995</v>
      </c>
      <c r="T125">
        <v>575632.52</v>
      </c>
      <c r="U125">
        <v>572049.56000000006</v>
      </c>
    </row>
    <row r="126" spans="1:21">
      <c r="A126" s="1" t="s">
        <v>55</v>
      </c>
      <c r="B126" s="1" t="s">
        <v>49</v>
      </c>
      <c r="C126" t="s">
        <v>56</v>
      </c>
      <c r="D126" s="1" t="s">
        <v>105</v>
      </c>
      <c r="E126" s="1" t="s">
        <v>104</v>
      </c>
      <c r="F126" s="1" t="s">
        <v>45</v>
      </c>
      <c r="G126">
        <v>16</v>
      </c>
      <c r="H126">
        <v>16</v>
      </c>
      <c r="I126" t="s">
        <v>46</v>
      </c>
      <c r="J126">
        <v>395458.68</v>
      </c>
      <c r="K126" t="s">
        <v>47</v>
      </c>
      <c r="L126" t="s">
        <v>47</v>
      </c>
      <c r="M126">
        <v>2766.7</v>
      </c>
      <c r="N126">
        <v>0.7</v>
      </c>
      <c r="O126">
        <v>4.1399999999999997</v>
      </c>
      <c r="P126" t="s">
        <v>47</v>
      </c>
      <c r="Q126" t="s">
        <v>47</v>
      </c>
      <c r="R126" t="s">
        <v>47</v>
      </c>
      <c r="S126">
        <v>398511.85</v>
      </c>
      <c r="T126">
        <v>393117.69</v>
      </c>
      <c r="U126">
        <v>394746.51</v>
      </c>
    </row>
    <row r="127" spans="1:21">
      <c r="A127" s="1" t="s">
        <v>57</v>
      </c>
      <c r="B127" s="1" t="s">
        <v>49</v>
      </c>
      <c r="C127" t="s">
        <v>58</v>
      </c>
      <c r="D127" s="1" t="s">
        <v>105</v>
      </c>
      <c r="E127" s="1" t="s">
        <v>104</v>
      </c>
      <c r="F127" s="1" t="s">
        <v>45</v>
      </c>
      <c r="G127">
        <v>8</v>
      </c>
      <c r="H127">
        <v>8</v>
      </c>
      <c r="I127" t="s">
        <v>46</v>
      </c>
      <c r="J127">
        <v>201404.43</v>
      </c>
      <c r="K127" t="s">
        <v>47</v>
      </c>
      <c r="L127" t="s">
        <v>47</v>
      </c>
      <c r="M127">
        <v>921.56</v>
      </c>
      <c r="N127">
        <v>0.46</v>
      </c>
      <c r="O127">
        <v>4.1399999999999997</v>
      </c>
      <c r="P127" t="s">
        <v>47</v>
      </c>
      <c r="Q127" t="s">
        <v>47</v>
      </c>
      <c r="R127" t="s">
        <v>47</v>
      </c>
      <c r="S127">
        <v>202453.1</v>
      </c>
      <c r="T127">
        <v>201036.53</v>
      </c>
      <c r="U127">
        <v>200723.65</v>
      </c>
    </row>
    <row r="128" spans="1:21">
      <c r="A128" s="1" t="s">
        <v>59</v>
      </c>
      <c r="B128" s="1" t="s">
        <v>49</v>
      </c>
      <c r="C128" t="s">
        <v>60</v>
      </c>
      <c r="D128" s="1" t="s">
        <v>105</v>
      </c>
      <c r="E128" s="1" t="s">
        <v>104</v>
      </c>
      <c r="F128" s="1" t="s">
        <v>45</v>
      </c>
      <c r="I128" t="s">
        <v>46</v>
      </c>
      <c r="J128">
        <v>93.46</v>
      </c>
      <c r="K128" t="s">
        <v>47</v>
      </c>
      <c r="L128" t="s">
        <v>47</v>
      </c>
      <c r="M128">
        <v>6.57</v>
      </c>
      <c r="N128">
        <v>7.03</v>
      </c>
      <c r="O128">
        <v>4.1399999999999997</v>
      </c>
      <c r="P128" t="s">
        <v>47</v>
      </c>
      <c r="Q128" t="s">
        <v>47</v>
      </c>
      <c r="R128" t="s">
        <v>47</v>
      </c>
      <c r="S128">
        <v>100.41</v>
      </c>
      <c r="T128">
        <v>92.61</v>
      </c>
      <c r="U128">
        <v>87.36</v>
      </c>
    </row>
    <row r="129" spans="1:21">
      <c r="A129" s="1" t="s">
        <v>61</v>
      </c>
      <c r="B129" s="1" t="s">
        <v>49</v>
      </c>
      <c r="C129" t="s">
        <v>62</v>
      </c>
      <c r="D129" s="1" t="s">
        <v>105</v>
      </c>
      <c r="E129" s="1" t="s">
        <v>104</v>
      </c>
      <c r="F129" s="1" t="s">
        <v>45</v>
      </c>
      <c r="I129" t="s">
        <v>46</v>
      </c>
      <c r="J129">
        <v>1853.38</v>
      </c>
      <c r="K129" t="s">
        <v>47</v>
      </c>
      <c r="L129" t="s">
        <v>47</v>
      </c>
      <c r="M129">
        <v>48.76</v>
      </c>
      <c r="N129">
        <v>2.63</v>
      </c>
      <c r="O129">
        <v>4.1399999999999997</v>
      </c>
      <c r="P129" t="s">
        <v>47</v>
      </c>
      <c r="Q129" t="s">
        <v>47</v>
      </c>
      <c r="R129" t="s">
        <v>47</v>
      </c>
      <c r="S129">
        <v>1877.49</v>
      </c>
      <c r="T129">
        <v>1885.39</v>
      </c>
      <c r="U129">
        <v>1797.27</v>
      </c>
    </row>
    <row r="130" spans="1:21">
      <c r="A130" s="1" t="s">
        <v>63</v>
      </c>
      <c r="B130" s="1" t="s">
        <v>49</v>
      </c>
      <c r="C130" t="s">
        <v>64</v>
      </c>
      <c r="D130" s="1" t="s">
        <v>105</v>
      </c>
      <c r="E130" s="1" t="s">
        <v>104</v>
      </c>
      <c r="F130" s="1" t="s">
        <v>45</v>
      </c>
      <c r="I130" t="s">
        <v>46</v>
      </c>
      <c r="J130">
        <v>83.29</v>
      </c>
      <c r="K130" t="s">
        <v>47</v>
      </c>
      <c r="L130" t="s">
        <v>47</v>
      </c>
      <c r="M130">
        <v>0.78</v>
      </c>
      <c r="N130">
        <v>0.94</v>
      </c>
      <c r="O130">
        <v>4.1399999999999997</v>
      </c>
      <c r="P130" t="s">
        <v>47</v>
      </c>
      <c r="Q130" t="s">
        <v>47</v>
      </c>
      <c r="R130" t="s">
        <v>47</v>
      </c>
      <c r="S130">
        <v>83.85</v>
      </c>
      <c r="T130">
        <v>83.62</v>
      </c>
      <c r="U130">
        <v>82.4</v>
      </c>
    </row>
    <row r="131" spans="1:21">
      <c r="A131" s="1" t="s">
        <v>65</v>
      </c>
      <c r="B131" s="1" t="s">
        <v>49</v>
      </c>
      <c r="C131" t="s">
        <v>66</v>
      </c>
      <c r="D131" s="1" t="s">
        <v>105</v>
      </c>
      <c r="E131" s="1" t="s">
        <v>104</v>
      </c>
      <c r="F131" s="1" t="s">
        <v>45</v>
      </c>
      <c r="I131" t="s">
        <v>46</v>
      </c>
      <c r="J131">
        <v>286.12</v>
      </c>
      <c r="K131" t="s">
        <v>47</v>
      </c>
      <c r="L131" t="s">
        <v>47</v>
      </c>
      <c r="M131">
        <v>10.89</v>
      </c>
      <c r="N131">
        <v>3.81</v>
      </c>
      <c r="O131">
        <v>4.1399999999999997</v>
      </c>
      <c r="P131" t="s">
        <v>47</v>
      </c>
      <c r="Q131" t="s">
        <v>47</v>
      </c>
      <c r="R131" t="s">
        <v>47</v>
      </c>
      <c r="S131">
        <v>290.74</v>
      </c>
      <c r="T131">
        <v>293.93</v>
      </c>
      <c r="U131">
        <v>273.67</v>
      </c>
    </row>
    <row r="132" spans="1:21">
      <c r="A132" s="1" t="s">
        <v>67</v>
      </c>
      <c r="B132" s="1" t="s">
        <v>49</v>
      </c>
      <c r="C132" t="s">
        <v>68</v>
      </c>
      <c r="D132" s="1" t="s">
        <v>105</v>
      </c>
      <c r="E132" s="1" t="s">
        <v>104</v>
      </c>
      <c r="F132" s="1" t="s">
        <v>45</v>
      </c>
      <c r="I132" t="s">
        <v>46</v>
      </c>
      <c r="J132">
        <v>87.76</v>
      </c>
      <c r="K132" t="s">
        <v>47</v>
      </c>
      <c r="L132" t="s">
        <v>47</v>
      </c>
      <c r="M132">
        <v>4.26</v>
      </c>
      <c r="N132">
        <v>4.8499999999999996</v>
      </c>
      <c r="O132">
        <v>4.1399999999999997</v>
      </c>
      <c r="P132" t="s">
        <v>47</v>
      </c>
      <c r="Q132" t="s">
        <v>47</v>
      </c>
      <c r="R132" t="s">
        <v>47</v>
      </c>
      <c r="S132">
        <v>85.26</v>
      </c>
      <c r="T132">
        <v>92.68</v>
      </c>
      <c r="U132">
        <v>85.34</v>
      </c>
    </row>
    <row r="133" spans="1:21">
      <c r="A133" s="1" t="s">
        <v>69</v>
      </c>
      <c r="B133" s="1" t="s">
        <v>70</v>
      </c>
      <c r="C133" t="s">
        <v>71</v>
      </c>
      <c r="D133" s="1" t="s">
        <v>105</v>
      </c>
      <c r="E133" s="1" t="s">
        <v>104</v>
      </c>
      <c r="F133" s="1" t="s">
        <v>72</v>
      </c>
      <c r="G133">
        <v>0</v>
      </c>
      <c r="H133">
        <v>0</v>
      </c>
      <c r="I133" t="s">
        <v>46</v>
      </c>
      <c r="J133">
        <v>24.32</v>
      </c>
      <c r="K133">
        <v>0</v>
      </c>
      <c r="L133">
        <v>8.18</v>
      </c>
      <c r="M133">
        <v>2.74</v>
      </c>
      <c r="N133">
        <v>11.27</v>
      </c>
      <c r="O133">
        <v>4.1399999999999997</v>
      </c>
      <c r="P133">
        <v>1</v>
      </c>
      <c r="Q133">
        <v>1</v>
      </c>
      <c r="R133">
        <v>1</v>
      </c>
      <c r="S133">
        <v>27.47</v>
      </c>
      <c r="T133">
        <v>22.89</v>
      </c>
      <c r="U133">
        <v>22.58</v>
      </c>
    </row>
    <row r="134" spans="1:21">
      <c r="A134" s="1" t="s">
        <v>73</v>
      </c>
      <c r="B134" s="1" t="s">
        <v>70</v>
      </c>
      <c r="C134" t="s">
        <v>74</v>
      </c>
      <c r="D134" s="1" t="s">
        <v>105</v>
      </c>
      <c r="E134" s="1" t="s">
        <v>104</v>
      </c>
      <c r="F134" s="1" t="s">
        <v>45</v>
      </c>
      <c r="G134">
        <v>0</v>
      </c>
      <c r="H134">
        <v>0</v>
      </c>
      <c r="I134" t="s">
        <v>46</v>
      </c>
      <c r="J134">
        <v>73.86</v>
      </c>
      <c r="K134">
        <v>0</v>
      </c>
      <c r="L134">
        <v>25.51</v>
      </c>
      <c r="M134">
        <v>4.0999999999999996</v>
      </c>
      <c r="N134">
        <v>5.55</v>
      </c>
      <c r="O134">
        <v>4.1399999999999997</v>
      </c>
      <c r="P134">
        <v>1</v>
      </c>
      <c r="Q134">
        <v>1</v>
      </c>
      <c r="R134">
        <v>1</v>
      </c>
      <c r="S134">
        <v>78.510000000000005</v>
      </c>
      <c r="T134">
        <v>70.75</v>
      </c>
      <c r="U134">
        <v>72.319999999999993</v>
      </c>
    </row>
    <row r="135" spans="1:21">
      <c r="A135" s="1" t="s">
        <v>75</v>
      </c>
      <c r="B135" s="1" t="s">
        <v>70</v>
      </c>
      <c r="C135" t="s">
        <v>76</v>
      </c>
      <c r="D135" s="1" t="s">
        <v>105</v>
      </c>
      <c r="E135" s="1" t="s">
        <v>104</v>
      </c>
      <c r="F135" s="1" t="s">
        <v>92</v>
      </c>
      <c r="G135">
        <v>0.08</v>
      </c>
      <c r="H135">
        <v>0.08</v>
      </c>
      <c r="I135" t="s">
        <v>46</v>
      </c>
      <c r="J135">
        <v>2066.35</v>
      </c>
      <c r="K135">
        <v>0</v>
      </c>
      <c r="L135">
        <v>1.19</v>
      </c>
      <c r="M135">
        <v>23.93</v>
      </c>
      <c r="N135">
        <v>1.1599999999999999</v>
      </c>
      <c r="O135">
        <v>4.1399999999999997</v>
      </c>
      <c r="P135">
        <v>1</v>
      </c>
      <c r="Q135">
        <v>1</v>
      </c>
      <c r="R135">
        <v>1</v>
      </c>
      <c r="S135">
        <v>2090.14</v>
      </c>
      <c r="T135">
        <v>2066.64</v>
      </c>
      <c r="U135">
        <v>2042.28</v>
      </c>
    </row>
    <row r="136" spans="1:21">
      <c r="A136" s="1" t="s">
        <v>78</v>
      </c>
      <c r="B136" s="1" t="s">
        <v>70</v>
      </c>
      <c r="C136" t="s">
        <v>79</v>
      </c>
      <c r="D136" s="1" t="s">
        <v>105</v>
      </c>
      <c r="E136" s="1" t="s">
        <v>104</v>
      </c>
      <c r="F136" s="1" t="s">
        <v>92</v>
      </c>
      <c r="G136">
        <v>6.29</v>
      </c>
      <c r="H136">
        <v>604.47</v>
      </c>
      <c r="I136" t="s">
        <v>46</v>
      </c>
      <c r="J136">
        <v>152320.81</v>
      </c>
      <c r="K136">
        <v>6.02</v>
      </c>
      <c r="L136">
        <v>1</v>
      </c>
      <c r="M136">
        <v>1515.29</v>
      </c>
      <c r="N136">
        <v>0.99</v>
      </c>
      <c r="O136">
        <v>4.1399999999999997</v>
      </c>
      <c r="P136">
        <v>5.1999999999999998E-2</v>
      </c>
      <c r="Q136">
        <v>5</v>
      </c>
      <c r="R136">
        <v>1</v>
      </c>
      <c r="S136">
        <v>154038.87</v>
      </c>
      <c r="T136">
        <v>151174.84</v>
      </c>
      <c r="U136">
        <v>151748.74</v>
      </c>
    </row>
    <row r="137" spans="1:21">
      <c r="A137" s="1" t="s">
        <v>80</v>
      </c>
      <c r="B137" s="1" t="s">
        <v>70</v>
      </c>
      <c r="C137" t="s">
        <v>81</v>
      </c>
      <c r="D137" s="1" t="s">
        <v>105</v>
      </c>
      <c r="E137" s="1" t="s">
        <v>104</v>
      </c>
      <c r="F137" s="1" t="s">
        <v>92</v>
      </c>
      <c r="G137">
        <v>17.62</v>
      </c>
      <c r="H137">
        <v>1634.67</v>
      </c>
      <c r="I137" t="s">
        <v>46</v>
      </c>
      <c r="J137">
        <v>426867.93</v>
      </c>
      <c r="K137">
        <v>9.75</v>
      </c>
      <c r="L137">
        <v>0.6</v>
      </c>
      <c r="M137">
        <v>2544.88</v>
      </c>
      <c r="N137">
        <v>0.6</v>
      </c>
      <c r="O137">
        <v>4.1399999999999997</v>
      </c>
      <c r="P137">
        <v>5.3900000000000003E-2</v>
      </c>
      <c r="Q137">
        <v>5</v>
      </c>
      <c r="R137">
        <v>1</v>
      </c>
      <c r="S137">
        <v>424030.18</v>
      </c>
      <c r="T137">
        <v>428947.69</v>
      </c>
      <c r="U137">
        <v>427625.94</v>
      </c>
    </row>
    <row r="138" spans="1:21">
      <c r="A138" s="1" t="s">
        <v>82</v>
      </c>
      <c r="B138" s="1" t="s">
        <v>70</v>
      </c>
      <c r="C138" t="s">
        <v>83</v>
      </c>
      <c r="D138" s="1" t="s">
        <v>105</v>
      </c>
      <c r="E138" s="1" t="s">
        <v>104</v>
      </c>
      <c r="F138" s="1" t="s">
        <v>45</v>
      </c>
      <c r="G138">
        <v>30.13</v>
      </c>
      <c r="H138">
        <v>2764.63</v>
      </c>
      <c r="I138" t="s">
        <v>46</v>
      </c>
      <c r="J138">
        <v>729935.66</v>
      </c>
      <c r="K138">
        <v>26.44</v>
      </c>
      <c r="L138">
        <v>0.96</v>
      </c>
      <c r="M138">
        <v>6981.4</v>
      </c>
      <c r="N138">
        <v>0.96</v>
      </c>
      <c r="O138">
        <v>4.1399999999999997</v>
      </c>
      <c r="P138">
        <v>5.45E-2</v>
      </c>
      <c r="Q138">
        <v>5</v>
      </c>
      <c r="R138">
        <v>1</v>
      </c>
      <c r="S138">
        <v>726211.23</v>
      </c>
      <c r="T138">
        <v>725606.23</v>
      </c>
      <c r="U138">
        <v>737989.52</v>
      </c>
    </row>
    <row r="139" spans="1:21">
      <c r="A139" s="1" t="s">
        <v>84</v>
      </c>
      <c r="B139" s="1" t="s">
        <v>70</v>
      </c>
      <c r="C139" t="s">
        <v>85</v>
      </c>
      <c r="D139" s="1" t="s">
        <v>105</v>
      </c>
      <c r="E139" s="1" t="s">
        <v>104</v>
      </c>
      <c r="F139" s="1" t="s">
        <v>92</v>
      </c>
      <c r="G139">
        <v>0.28999999999999998</v>
      </c>
      <c r="H139">
        <v>28.51</v>
      </c>
      <c r="I139" t="s">
        <v>46</v>
      </c>
      <c r="J139">
        <v>7088.47</v>
      </c>
      <c r="K139">
        <v>0.11</v>
      </c>
      <c r="L139">
        <v>0.38</v>
      </c>
      <c r="M139">
        <v>26.45</v>
      </c>
      <c r="N139">
        <v>0.37</v>
      </c>
      <c r="O139">
        <v>4.1399999999999997</v>
      </c>
      <c r="P139">
        <v>5.0900000000000001E-2</v>
      </c>
      <c r="Q139">
        <v>5</v>
      </c>
      <c r="R139">
        <v>1</v>
      </c>
      <c r="S139">
        <v>7097.38</v>
      </c>
      <c r="T139">
        <v>7058.72</v>
      </c>
      <c r="U139">
        <v>7109.32</v>
      </c>
    </row>
    <row r="140" spans="1:21">
      <c r="A140" s="1" t="s">
        <v>86</v>
      </c>
      <c r="B140" s="1" t="s">
        <v>70</v>
      </c>
      <c r="C140" t="s">
        <v>87</v>
      </c>
      <c r="D140" s="1" t="s">
        <v>105</v>
      </c>
      <c r="E140" s="1" t="s">
        <v>104</v>
      </c>
      <c r="F140" s="1" t="s">
        <v>92</v>
      </c>
      <c r="G140">
        <v>13.5</v>
      </c>
      <c r="H140">
        <v>1240.97</v>
      </c>
      <c r="I140" t="s">
        <v>46</v>
      </c>
      <c r="J140">
        <v>327079.12</v>
      </c>
      <c r="K140">
        <v>7.61</v>
      </c>
      <c r="L140">
        <v>0.61</v>
      </c>
      <c r="M140">
        <v>2005.56</v>
      </c>
      <c r="N140">
        <v>0.61</v>
      </c>
      <c r="O140">
        <v>4.1399999999999997</v>
      </c>
      <c r="P140">
        <v>5.4399999999999997E-2</v>
      </c>
      <c r="Q140">
        <v>5</v>
      </c>
      <c r="R140">
        <v>1</v>
      </c>
      <c r="S140">
        <v>325190.38</v>
      </c>
      <c r="T140">
        <v>326862.98</v>
      </c>
      <c r="U140">
        <v>329184</v>
      </c>
    </row>
    <row r="141" spans="1:21">
      <c r="A141" s="1" t="s">
        <v>88</v>
      </c>
      <c r="B141" s="1" t="s">
        <v>70</v>
      </c>
      <c r="C141" t="s">
        <v>89</v>
      </c>
      <c r="D141" s="1" t="s">
        <v>105</v>
      </c>
      <c r="E141" s="1" t="s">
        <v>104</v>
      </c>
      <c r="F141" s="1" t="s">
        <v>92</v>
      </c>
      <c r="G141">
        <v>19.72</v>
      </c>
      <c r="H141">
        <v>1976.04</v>
      </c>
      <c r="I141" t="s">
        <v>46</v>
      </c>
      <c r="J141">
        <v>477711.62</v>
      </c>
      <c r="K141">
        <v>14.62</v>
      </c>
      <c r="L141">
        <v>0.74</v>
      </c>
      <c r="M141">
        <v>3534.71</v>
      </c>
      <c r="N141">
        <v>0.74</v>
      </c>
      <c r="O141">
        <v>4.1399999999999997</v>
      </c>
      <c r="P141">
        <v>4.99E-2</v>
      </c>
      <c r="Q141">
        <v>5</v>
      </c>
      <c r="R141">
        <v>1</v>
      </c>
      <c r="S141">
        <v>474728.36</v>
      </c>
      <c r="T141">
        <v>476790.93</v>
      </c>
      <c r="U141">
        <v>481615.57</v>
      </c>
    </row>
    <row r="142" spans="1:21">
      <c r="A142" s="1" t="s">
        <v>90</v>
      </c>
      <c r="B142" s="1" t="s">
        <v>70</v>
      </c>
      <c r="C142" t="s">
        <v>91</v>
      </c>
      <c r="D142" s="1" t="s">
        <v>105</v>
      </c>
      <c r="E142" s="1" t="s">
        <v>104</v>
      </c>
      <c r="F142" s="1" t="s">
        <v>92</v>
      </c>
      <c r="G142">
        <v>0.05</v>
      </c>
      <c r="H142">
        <v>4.55</v>
      </c>
      <c r="I142" t="s">
        <v>46</v>
      </c>
      <c r="J142">
        <v>1208.98</v>
      </c>
      <c r="K142">
        <v>0.05</v>
      </c>
      <c r="L142">
        <v>1.08</v>
      </c>
      <c r="M142">
        <v>12.44</v>
      </c>
      <c r="N142">
        <v>1.03</v>
      </c>
      <c r="O142">
        <v>4.1399999999999997</v>
      </c>
      <c r="P142">
        <v>5.2200000000000003E-2</v>
      </c>
      <c r="Q142">
        <v>5</v>
      </c>
      <c r="R142">
        <v>1</v>
      </c>
      <c r="S142">
        <v>1195.4000000000001</v>
      </c>
      <c r="T142">
        <v>1211.71</v>
      </c>
      <c r="U142">
        <v>1219.83</v>
      </c>
    </row>
    <row r="143" spans="1:21">
      <c r="A143" s="1" t="s">
        <v>93</v>
      </c>
      <c r="B143" s="1" t="s">
        <v>70</v>
      </c>
      <c r="C143" t="s">
        <v>94</v>
      </c>
      <c r="D143" s="1" t="s">
        <v>105</v>
      </c>
      <c r="E143" s="1" t="s">
        <v>104</v>
      </c>
      <c r="F143" s="1" t="s">
        <v>92</v>
      </c>
      <c r="G143">
        <v>0.11</v>
      </c>
      <c r="H143">
        <v>10.92</v>
      </c>
      <c r="I143" t="s">
        <v>46</v>
      </c>
      <c r="J143">
        <v>2755</v>
      </c>
      <c r="K143">
        <v>0.04</v>
      </c>
      <c r="L143">
        <v>0.39</v>
      </c>
      <c r="M143">
        <v>10.4</v>
      </c>
      <c r="N143">
        <v>0.38</v>
      </c>
      <c r="O143">
        <v>4.1399999999999997</v>
      </c>
      <c r="P143">
        <v>5.0999999999999997E-2</v>
      </c>
      <c r="Q143">
        <v>5</v>
      </c>
      <c r="R143">
        <v>1</v>
      </c>
      <c r="S143">
        <v>2756.39</v>
      </c>
      <c r="T143">
        <v>2743.98</v>
      </c>
      <c r="U143">
        <v>2764.64</v>
      </c>
    </row>
    <row r="144" spans="1:21">
      <c r="A144" s="1" t="s">
        <v>95</v>
      </c>
      <c r="B144" s="1" t="s">
        <v>70</v>
      </c>
      <c r="C144" t="s">
        <v>96</v>
      </c>
      <c r="D144" s="1" t="s">
        <v>105</v>
      </c>
      <c r="E144" s="1" t="s">
        <v>104</v>
      </c>
      <c r="F144" s="1" t="s">
        <v>77</v>
      </c>
      <c r="G144">
        <v>0</v>
      </c>
      <c r="H144">
        <v>0</v>
      </c>
      <c r="I144" t="s">
        <v>46</v>
      </c>
      <c r="J144">
        <v>21.28</v>
      </c>
      <c r="K144">
        <v>0</v>
      </c>
      <c r="L144">
        <v>16.649999999999999</v>
      </c>
      <c r="M144">
        <v>6.08</v>
      </c>
      <c r="N144">
        <v>28.56</v>
      </c>
      <c r="O144">
        <v>4.1399999999999997</v>
      </c>
      <c r="P144">
        <v>1</v>
      </c>
      <c r="Q144">
        <v>1</v>
      </c>
      <c r="R144">
        <v>1</v>
      </c>
      <c r="S144">
        <v>15.91</v>
      </c>
      <c r="T144">
        <v>20.05</v>
      </c>
      <c r="U144">
        <v>27.88</v>
      </c>
    </row>
    <row r="145" spans="1:21">
      <c r="A145" s="1" t="s">
        <v>97</v>
      </c>
      <c r="B145" s="1" t="s">
        <v>70</v>
      </c>
      <c r="C145" t="s">
        <v>98</v>
      </c>
      <c r="D145" s="1" t="s">
        <v>105</v>
      </c>
      <c r="E145" s="1" t="s">
        <v>104</v>
      </c>
      <c r="F145" s="1" t="s">
        <v>92</v>
      </c>
      <c r="G145">
        <v>39.94</v>
      </c>
      <c r="H145">
        <v>39.94</v>
      </c>
      <c r="I145" t="s">
        <v>46</v>
      </c>
      <c r="J145">
        <v>967378.51</v>
      </c>
      <c r="K145">
        <v>0.32</v>
      </c>
      <c r="L145">
        <v>0.8</v>
      </c>
      <c r="M145">
        <v>7718.4</v>
      </c>
      <c r="N145">
        <v>0.8</v>
      </c>
      <c r="O145">
        <v>4.1399999999999997</v>
      </c>
      <c r="P145">
        <v>1</v>
      </c>
      <c r="Q145">
        <v>1</v>
      </c>
      <c r="R145">
        <v>1</v>
      </c>
      <c r="S145">
        <v>958504.98</v>
      </c>
      <c r="T145">
        <v>972535.66</v>
      </c>
      <c r="U145">
        <v>971094.88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6B23-BA3F-44D7-B696-7E3DAE97BA59}">
  <dimension ref="A1:Q30"/>
  <sheetViews>
    <sheetView workbookViewId="0">
      <selection activeCell="O20" sqref="O20"/>
    </sheetView>
  </sheetViews>
  <sheetFormatPr defaultRowHeight="15"/>
  <cols>
    <col min="1" max="1" width="29.5703125" bestFit="1" customWidth="1"/>
    <col min="2" max="2" width="16.28515625" bestFit="1" customWidth="1"/>
    <col min="3" max="3" width="23.85546875" bestFit="1" customWidth="1"/>
    <col min="4" max="16" width="10.5703125" customWidth="1"/>
    <col min="17" max="17" width="22.7109375" customWidth="1"/>
  </cols>
  <sheetData>
    <row r="1" spans="1:17" ht="15.75" thickBot="1"/>
    <row r="2" spans="1:17">
      <c r="D2" s="11" t="s">
        <v>106</v>
      </c>
      <c r="E2" s="4"/>
      <c r="F2" s="4"/>
      <c r="G2" s="4"/>
      <c r="H2" s="4"/>
      <c r="I2" s="5"/>
      <c r="K2" s="11" t="s">
        <v>107</v>
      </c>
      <c r="L2" s="4"/>
      <c r="M2" s="4"/>
      <c r="N2" s="4"/>
      <c r="O2" s="4"/>
      <c r="P2" s="5"/>
    </row>
    <row r="3" spans="1:17">
      <c r="D3" s="6" t="s">
        <v>108</v>
      </c>
      <c r="E3" t="s">
        <v>22</v>
      </c>
      <c r="I3" s="7"/>
      <c r="K3" s="6"/>
      <c r="P3" s="7"/>
    </row>
    <row r="4" spans="1:17">
      <c r="D4" s="6" t="s">
        <v>109</v>
      </c>
      <c r="I4" s="7"/>
      <c r="K4" s="6" t="s">
        <v>110</v>
      </c>
      <c r="P4" s="7"/>
    </row>
    <row r="5" spans="1:17">
      <c r="A5" s="3" t="s">
        <v>21</v>
      </c>
      <c r="B5" s="3" t="s">
        <v>20</v>
      </c>
      <c r="C5" s="3" t="s">
        <v>19</v>
      </c>
      <c r="D5" s="34" t="s">
        <v>43</v>
      </c>
      <c r="E5" s="3" t="s">
        <v>99</v>
      </c>
      <c r="F5" s="3" t="s">
        <v>101</v>
      </c>
      <c r="G5" s="3" t="s">
        <v>102</v>
      </c>
      <c r="H5" s="3" t="s">
        <v>103</v>
      </c>
      <c r="I5" s="35" t="s">
        <v>105</v>
      </c>
      <c r="J5" s="3" t="s">
        <v>111</v>
      </c>
      <c r="K5" s="34" t="s">
        <v>43</v>
      </c>
      <c r="L5" s="3" t="s">
        <v>99</v>
      </c>
      <c r="M5" s="3" t="s">
        <v>101</v>
      </c>
      <c r="N5" s="3" t="s">
        <v>102</v>
      </c>
      <c r="O5" s="3" t="s">
        <v>103</v>
      </c>
      <c r="P5" s="35" t="s">
        <v>105</v>
      </c>
      <c r="Q5" s="3" t="s">
        <v>111</v>
      </c>
    </row>
    <row r="6" spans="1:17">
      <c r="A6" t="s">
        <v>42</v>
      </c>
      <c r="B6" t="s">
        <v>41</v>
      </c>
      <c r="C6" t="s">
        <v>40</v>
      </c>
      <c r="D6" s="28">
        <v>0</v>
      </c>
      <c r="E6" s="29">
        <v>0</v>
      </c>
      <c r="F6" s="29">
        <v>0</v>
      </c>
      <c r="G6" s="29">
        <v>0</v>
      </c>
      <c r="H6" s="29">
        <v>0</v>
      </c>
      <c r="I6" s="30">
        <v>0</v>
      </c>
      <c r="J6" s="29"/>
      <c r="K6" s="28">
        <v>0</v>
      </c>
      <c r="L6" s="29">
        <v>0</v>
      </c>
      <c r="M6" s="29">
        <v>0</v>
      </c>
      <c r="N6" s="29">
        <v>0</v>
      </c>
      <c r="O6" s="29">
        <v>0</v>
      </c>
      <c r="P6" s="30">
        <v>0</v>
      </c>
      <c r="Q6" s="29"/>
    </row>
    <row r="7" spans="1:17">
      <c r="A7" t="s">
        <v>50</v>
      </c>
      <c r="B7" t="s">
        <v>49</v>
      </c>
      <c r="C7" t="s">
        <v>48</v>
      </c>
      <c r="D7" s="28">
        <v>1000</v>
      </c>
      <c r="E7" s="29"/>
      <c r="F7" s="29"/>
      <c r="G7" s="29">
        <v>1000</v>
      </c>
      <c r="H7" s="29">
        <v>40</v>
      </c>
      <c r="I7" s="30">
        <v>40</v>
      </c>
      <c r="J7" s="29"/>
      <c r="K7" s="28">
        <v>1000</v>
      </c>
      <c r="L7" s="29"/>
      <c r="M7" s="29"/>
      <c r="N7" s="29">
        <v>1000</v>
      </c>
      <c r="O7" s="29">
        <v>40</v>
      </c>
      <c r="P7" s="30">
        <v>40</v>
      </c>
      <c r="Q7" s="29"/>
    </row>
    <row r="8" spans="1:17">
      <c r="A8" t="s">
        <v>52</v>
      </c>
      <c r="B8" t="s">
        <v>49</v>
      </c>
      <c r="C8" t="s">
        <v>51</v>
      </c>
      <c r="D8" s="28">
        <v>800</v>
      </c>
      <c r="E8" s="29"/>
      <c r="F8" s="29"/>
      <c r="G8" s="29">
        <v>800</v>
      </c>
      <c r="H8" s="29">
        <v>32</v>
      </c>
      <c r="I8" s="30">
        <v>32</v>
      </c>
      <c r="J8" s="29"/>
      <c r="K8" s="28">
        <v>800</v>
      </c>
      <c r="L8" s="29"/>
      <c r="M8" s="29"/>
      <c r="N8" s="29">
        <v>800</v>
      </c>
      <c r="O8" s="29">
        <v>32</v>
      </c>
      <c r="P8" s="30">
        <v>32</v>
      </c>
      <c r="Q8" s="29"/>
    </row>
    <row r="9" spans="1:17">
      <c r="A9" t="s">
        <v>54</v>
      </c>
      <c r="B9" t="s">
        <v>49</v>
      </c>
      <c r="C9" t="s">
        <v>53</v>
      </c>
      <c r="D9" s="28">
        <v>600</v>
      </c>
      <c r="E9" s="29"/>
      <c r="F9" s="29"/>
      <c r="G9" s="29">
        <v>600</v>
      </c>
      <c r="H9" s="29">
        <v>24</v>
      </c>
      <c r="I9" s="30">
        <v>24</v>
      </c>
      <c r="J9" s="29"/>
      <c r="K9" s="28">
        <v>600</v>
      </c>
      <c r="L9" s="29"/>
      <c r="M9" s="29"/>
      <c r="N9" s="29">
        <v>600</v>
      </c>
      <c r="O9" s="29">
        <v>24</v>
      </c>
      <c r="P9" s="30">
        <v>24</v>
      </c>
      <c r="Q9" s="29"/>
    </row>
    <row r="10" spans="1:17">
      <c r="A10" t="s">
        <v>56</v>
      </c>
      <c r="B10" t="s">
        <v>49</v>
      </c>
      <c r="C10" t="s">
        <v>55</v>
      </c>
      <c r="D10" s="28">
        <v>400</v>
      </c>
      <c r="E10" s="29"/>
      <c r="F10" s="29"/>
      <c r="G10" s="29">
        <v>400</v>
      </c>
      <c r="H10" s="29">
        <v>16</v>
      </c>
      <c r="I10" s="30">
        <v>16</v>
      </c>
      <c r="J10" s="29"/>
      <c r="K10" s="28">
        <v>400</v>
      </c>
      <c r="L10" s="29"/>
      <c r="M10" s="29"/>
      <c r="N10" s="29">
        <v>400</v>
      </c>
      <c r="O10" s="29">
        <v>16</v>
      </c>
      <c r="P10" s="30">
        <v>16</v>
      </c>
      <c r="Q10" s="29"/>
    </row>
    <row r="11" spans="1:17">
      <c r="A11" t="s">
        <v>58</v>
      </c>
      <c r="B11" t="s">
        <v>49</v>
      </c>
      <c r="C11" t="s">
        <v>57</v>
      </c>
      <c r="D11" s="28">
        <v>200</v>
      </c>
      <c r="E11" s="29"/>
      <c r="F11" s="29"/>
      <c r="G11" s="29">
        <v>200</v>
      </c>
      <c r="H11" s="29">
        <v>8</v>
      </c>
      <c r="I11" s="30">
        <v>8</v>
      </c>
      <c r="J11" s="29"/>
      <c r="K11" s="28">
        <v>200</v>
      </c>
      <c r="L11" s="29"/>
      <c r="M11" s="29"/>
      <c r="N11" s="29">
        <v>200</v>
      </c>
      <c r="O11" s="29">
        <v>8</v>
      </c>
      <c r="P11" s="30">
        <v>8</v>
      </c>
      <c r="Q11" s="29"/>
    </row>
    <row r="12" spans="1:17">
      <c r="A12" t="s">
        <v>60</v>
      </c>
      <c r="B12" t="s">
        <v>49</v>
      </c>
      <c r="C12" t="s">
        <v>59</v>
      </c>
      <c r="D12" s="28"/>
      <c r="E12" s="29">
        <v>1</v>
      </c>
      <c r="F12" s="29">
        <v>1</v>
      </c>
      <c r="G12" s="29"/>
      <c r="H12" s="29"/>
      <c r="I12" s="30"/>
      <c r="J12" s="29"/>
      <c r="K12" s="28"/>
      <c r="L12" s="29">
        <v>1</v>
      </c>
      <c r="M12" s="29">
        <v>1</v>
      </c>
      <c r="N12" s="29"/>
      <c r="O12" s="29"/>
      <c r="P12" s="30"/>
      <c r="Q12" s="29"/>
    </row>
    <row r="13" spans="1:17">
      <c r="A13" t="s">
        <v>62</v>
      </c>
      <c r="B13" t="s">
        <v>49</v>
      </c>
      <c r="C13" t="s">
        <v>61</v>
      </c>
      <c r="D13" s="28"/>
      <c r="E13" s="29">
        <v>0.8</v>
      </c>
      <c r="F13" s="29">
        <v>0.8</v>
      </c>
      <c r="G13" s="29"/>
      <c r="H13" s="29"/>
      <c r="I13" s="30"/>
      <c r="J13" s="29"/>
      <c r="K13" s="28"/>
      <c r="L13" s="29">
        <v>0.8</v>
      </c>
      <c r="M13" s="29">
        <v>0.8</v>
      </c>
      <c r="N13" s="29"/>
      <c r="O13" s="29"/>
      <c r="P13" s="30"/>
      <c r="Q13" s="29"/>
    </row>
    <row r="14" spans="1:17">
      <c r="A14" t="s">
        <v>64</v>
      </c>
      <c r="B14" t="s">
        <v>49</v>
      </c>
      <c r="C14" t="s">
        <v>63</v>
      </c>
      <c r="D14" s="28"/>
      <c r="E14" s="29">
        <v>0.6</v>
      </c>
      <c r="F14" s="29">
        <v>0.6</v>
      </c>
      <c r="G14" s="29"/>
      <c r="H14" s="29"/>
      <c r="I14" s="30"/>
      <c r="J14" s="29"/>
      <c r="K14" s="28"/>
      <c r="L14" s="29">
        <v>0.6</v>
      </c>
      <c r="M14" s="29">
        <v>0.6</v>
      </c>
      <c r="N14" s="29"/>
      <c r="O14" s="29"/>
      <c r="P14" s="30"/>
      <c r="Q14" s="29"/>
    </row>
    <row r="15" spans="1:17">
      <c r="A15" t="s">
        <v>66</v>
      </c>
      <c r="B15" t="s">
        <v>49</v>
      </c>
      <c r="C15" t="s">
        <v>65</v>
      </c>
      <c r="D15" s="28"/>
      <c r="E15" s="29">
        <v>0.4</v>
      </c>
      <c r="F15" s="29">
        <v>0.4</v>
      </c>
      <c r="G15" s="29"/>
      <c r="H15" s="29"/>
      <c r="I15" s="30"/>
      <c r="J15" s="29"/>
      <c r="K15" s="28"/>
      <c r="L15" s="29">
        <v>0.4</v>
      </c>
      <c r="M15" s="29">
        <v>0.4</v>
      </c>
      <c r="N15" s="29"/>
      <c r="O15" s="29"/>
      <c r="P15" s="30"/>
      <c r="Q15" s="29"/>
    </row>
    <row r="16" spans="1:17">
      <c r="A16" t="s">
        <v>68</v>
      </c>
      <c r="B16" t="s">
        <v>49</v>
      </c>
      <c r="C16" t="s">
        <v>67</v>
      </c>
      <c r="D16" s="28"/>
      <c r="E16" s="29">
        <v>0.2</v>
      </c>
      <c r="F16" s="29">
        <v>0.2</v>
      </c>
      <c r="G16" s="29"/>
      <c r="H16" s="29"/>
      <c r="I16" s="30"/>
      <c r="J16" s="29"/>
      <c r="K16" s="28"/>
      <c r="L16" s="29">
        <v>0.2</v>
      </c>
      <c r="M16" s="29">
        <v>0.2</v>
      </c>
      <c r="N16" s="29"/>
      <c r="O16" s="29"/>
      <c r="P16" s="30"/>
      <c r="Q16" s="29"/>
    </row>
    <row r="17" spans="1:17">
      <c r="A17" t="s">
        <v>71</v>
      </c>
      <c r="B17" t="s">
        <v>70</v>
      </c>
      <c r="C17" t="s">
        <v>69</v>
      </c>
      <c r="D17" s="28"/>
      <c r="E17" s="29">
        <v>-0.01</v>
      </c>
      <c r="F17" s="29">
        <v>-0.01</v>
      </c>
      <c r="G17" s="29"/>
      <c r="H17" s="29">
        <v>-0.06</v>
      </c>
      <c r="I17" s="30">
        <v>0</v>
      </c>
      <c r="J17" s="29"/>
      <c r="K17" s="28"/>
      <c r="L17" s="29">
        <v>-0.01</v>
      </c>
      <c r="M17" s="29">
        <v>-0.01</v>
      </c>
      <c r="N17" s="29"/>
      <c r="O17" s="29">
        <v>-0.06</v>
      </c>
      <c r="P17" s="30">
        <v>0</v>
      </c>
      <c r="Q17" s="29"/>
    </row>
    <row r="18" spans="1:17">
      <c r="A18" t="s">
        <v>74</v>
      </c>
      <c r="B18" t="s">
        <v>70</v>
      </c>
      <c r="C18" t="s">
        <v>73</v>
      </c>
      <c r="D18" s="28"/>
      <c r="E18" s="29">
        <v>0</v>
      </c>
      <c r="F18" s="29">
        <v>0</v>
      </c>
      <c r="G18" s="29"/>
      <c r="H18" s="29">
        <v>-0.06</v>
      </c>
      <c r="I18" s="30">
        <v>0</v>
      </c>
      <c r="J18" s="29"/>
      <c r="K18" s="28"/>
      <c r="L18" s="29">
        <v>0</v>
      </c>
      <c r="M18" s="29">
        <v>0</v>
      </c>
      <c r="N18" s="29"/>
      <c r="O18" s="29">
        <v>-0.06</v>
      </c>
      <c r="P18" s="30">
        <v>0</v>
      </c>
      <c r="Q18" s="29"/>
    </row>
    <row r="19" spans="1:17">
      <c r="A19" t="s">
        <v>76</v>
      </c>
      <c r="B19" t="s">
        <v>70</v>
      </c>
      <c r="C19" t="s">
        <v>75</v>
      </c>
      <c r="D19" s="28"/>
      <c r="E19" s="29">
        <v>0.2</v>
      </c>
      <c r="F19" s="29">
        <v>0.19</v>
      </c>
      <c r="G19" s="29"/>
      <c r="H19" s="29">
        <v>0.01</v>
      </c>
      <c r="I19" s="30">
        <v>0.08</v>
      </c>
      <c r="J19" s="29"/>
      <c r="K19" s="28"/>
      <c r="L19" s="29">
        <v>0.2</v>
      </c>
      <c r="M19" s="29">
        <v>0.19</v>
      </c>
      <c r="N19" s="29"/>
      <c r="O19" s="29">
        <v>0.01</v>
      </c>
      <c r="P19" s="30">
        <v>0.08</v>
      </c>
      <c r="Q19" s="29"/>
    </row>
    <row r="20" spans="1:17">
      <c r="A20" t="s">
        <v>79</v>
      </c>
      <c r="B20" t="s">
        <v>70</v>
      </c>
      <c r="C20" t="s">
        <v>78</v>
      </c>
      <c r="D20" s="28"/>
      <c r="E20" s="29">
        <v>0.28999999999999998</v>
      </c>
      <c r="F20" s="29">
        <v>0.28000000000000003</v>
      </c>
      <c r="G20" s="29"/>
      <c r="H20" s="29">
        <v>5.92</v>
      </c>
      <c r="I20" s="30">
        <v>6.29</v>
      </c>
      <c r="J20" s="29"/>
      <c r="K20" s="28"/>
      <c r="L20" s="29">
        <v>27.54</v>
      </c>
      <c r="M20" s="29">
        <v>27.23</v>
      </c>
      <c r="N20" s="29"/>
      <c r="O20" s="29">
        <v>569.44000000000005</v>
      </c>
      <c r="P20" s="30">
        <v>604.47</v>
      </c>
      <c r="Q20" s="29"/>
    </row>
    <row r="21" spans="1:17">
      <c r="A21" t="s">
        <v>81</v>
      </c>
      <c r="B21" t="s">
        <v>70</v>
      </c>
      <c r="C21" t="s">
        <v>80</v>
      </c>
      <c r="D21" s="28"/>
      <c r="E21" s="29">
        <v>0.33</v>
      </c>
      <c r="F21" s="29">
        <v>0.33</v>
      </c>
      <c r="G21" s="29"/>
      <c r="H21" s="29">
        <v>17.11</v>
      </c>
      <c r="I21" s="30">
        <v>17.62</v>
      </c>
      <c r="J21" s="29"/>
      <c r="K21" s="28"/>
      <c r="L21" s="29">
        <v>30.5</v>
      </c>
      <c r="M21" s="29">
        <v>30.37</v>
      </c>
      <c r="N21" s="29"/>
      <c r="O21" s="29">
        <v>1586.76</v>
      </c>
      <c r="P21" s="30">
        <v>1634.67</v>
      </c>
      <c r="Q21" s="29"/>
    </row>
    <row r="22" spans="1:17">
      <c r="A22" t="s">
        <v>85</v>
      </c>
      <c r="B22" t="s">
        <v>70</v>
      </c>
      <c r="C22" t="s">
        <v>84</v>
      </c>
      <c r="D22" s="28"/>
      <c r="E22" s="29">
        <v>0.27</v>
      </c>
      <c r="F22" s="29">
        <v>0.27</v>
      </c>
      <c r="G22" s="29"/>
      <c r="H22" s="29">
        <v>0.22</v>
      </c>
      <c r="I22" s="30">
        <v>0.28999999999999998</v>
      </c>
      <c r="J22" s="29"/>
      <c r="K22" s="28"/>
      <c r="L22" s="29">
        <v>26.89</v>
      </c>
      <c r="M22" s="29">
        <v>26.86</v>
      </c>
      <c r="N22" s="29"/>
      <c r="O22" s="29">
        <v>21.58</v>
      </c>
      <c r="P22" s="30">
        <v>28.51</v>
      </c>
      <c r="Q22" s="29"/>
    </row>
    <row r="23" spans="1:17">
      <c r="A23" t="s">
        <v>83</v>
      </c>
      <c r="B23" t="s">
        <v>70</v>
      </c>
      <c r="C23" t="s">
        <v>82</v>
      </c>
      <c r="D23" s="28"/>
      <c r="E23" s="29">
        <v>0.44</v>
      </c>
      <c r="F23" s="29">
        <v>0.44</v>
      </c>
      <c r="G23" s="29"/>
      <c r="H23" s="29">
        <v>29.99</v>
      </c>
      <c r="I23" s="30">
        <v>30.13</v>
      </c>
      <c r="J23" s="29"/>
      <c r="K23" s="28"/>
      <c r="L23" s="29">
        <v>40.17</v>
      </c>
      <c r="M23" s="29">
        <v>40.11</v>
      </c>
      <c r="N23" s="29"/>
      <c r="O23" s="29">
        <v>2751.69</v>
      </c>
      <c r="P23" s="30">
        <v>2764.63</v>
      </c>
      <c r="Q23" s="29"/>
    </row>
    <row r="24" spans="1:17">
      <c r="A24" t="s">
        <v>87</v>
      </c>
      <c r="B24" t="s">
        <v>70</v>
      </c>
      <c r="C24" t="s">
        <v>86</v>
      </c>
      <c r="D24" s="28"/>
      <c r="E24" s="29">
        <v>0.31</v>
      </c>
      <c r="F24" s="29">
        <v>0.31</v>
      </c>
      <c r="G24" s="29"/>
      <c r="H24" s="29">
        <v>12.92</v>
      </c>
      <c r="I24" s="30">
        <v>13.5</v>
      </c>
      <c r="J24" s="29"/>
      <c r="K24" s="28"/>
      <c r="L24" s="29">
        <v>28.23</v>
      </c>
      <c r="M24" s="29">
        <v>28.07</v>
      </c>
      <c r="N24" s="29"/>
      <c r="O24" s="29">
        <v>1187.76</v>
      </c>
      <c r="P24" s="30">
        <v>1240.97</v>
      </c>
      <c r="Q24" s="29"/>
    </row>
    <row r="25" spans="1:17">
      <c r="A25" t="s">
        <v>89</v>
      </c>
      <c r="B25" t="s">
        <v>70</v>
      </c>
      <c r="C25" t="s">
        <v>88</v>
      </c>
      <c r="D25" s="28"/>
      <c r="E25" s="29">
        <v>0.27</v>
      </c>
      <c r="F25" s="29">
        <v>0.27</v>
      </c>
      <c r="G25" s="29"/>
      <c r="H25" s="29">
        <v>19.28</v>
      </c>
      <c r="I25" s="30">
        <v>19.72</v>
      </c>
      <c r="J25" s="29"/>
      <c r="K25" s="28"/>
      <c r="L25" s="29">
        <v>27.2</v>
      </c>
      <c r="M25" s="29">
        <v>27.39</v>
      </c>
      <c r="N25" s="29"/>
      <c r="O25" s="29">
        <v>1931.64</v>
      </c>
      <c r="P25" s="30">
        <v>1976.04</v>
      </c>
      <c r="Q25" s="29"/>
    </row>
    <row r="26" spans="1:17">
      <c r="A26" t="s">
        <v>91</v>
      </c>
      <c r="B26" t="s">
        <v>70</v>
      </c>
      <c r="C26" t="s">
        <v>90</v>
      </c>
      <c r="D26" s="28">
        <v>185.85</v>
      </c>
      <c r="E26" s="29"/>
      <c r="F26" s="29"/>
      <c r="G26" s="29">
        <v>187.52</v>
      </c>
      <c r="H26" s="29">
        <v>-0.01</v>
      </c>
      <c r="I26" s="30">
        <v>0.05</v>
      </c>
      <c r="J26" s="29"/>
      <c r="K26" s="28">
        <v>17801.25</v>
      </c>
      <c r="L26" s="29"/>
      <c r="M26" s="29"/>
      <c r="N26" s="29">
        <v>17961.490000000002</v>
      </c>
      <c r="O26" s="29">
        <v>-0.86</v>
      </c>
      <c r="P26" s="30">
        <v>4.55</v>
      </c>
      <c r="Q26" s="29"/>
    </row>
    <row r="27" spans="1:17">
      <c r="A27" t="s">
        <v>94</v>
      </c>
      <c r="B27" t="s">
        <v>70</v>
      </c>
      <c r="C27" t="s">
        <v>93</v>
      </c>
      <c r="D27" s="28">
        <v>700.88</v>
      </c>
      <c r="E27" s="29"/>
      <c r="F27" s="29"/>
      <c r="G27" s="29">
        <v>707.42</v>
      </c>
      <c r="H27" s="29">
        <v>0.09</v>
      </c>
      <c r="I27" s="30">
        <v>0.11</v>
      </c>
      <c r="J27" s="29"/>
      <c r="K27" s="28">
        <v>68714.12</v>
      </c>
      <c r="L27" s="29"/>
      <c r="M27" s="29"/>
      <c r="N27" s="29">
        <v>69354.960000000006</v>
      </c>
      <c r="O27" s="29">
        <v>8.6999999999999993</v>
      </c>
      <c r="P27" s="30">
        <v>10.92</v>
      </c>
      <c r="Q27" s="29"/>
    </row>
    <row r="28" spans="1:17">
      <c r="A28" t="s">
        <v>96</v>
      </c>
      <c r="B28" t="s">
        <v>70</v>
      </c>
      <c r="C28" t="s">
        <v>69</v>
      </c>
      <c r="D28" s="28"/>
      <c r="E28" s="29">
        <v>0</v>
      </c>
      <c r="F28" s="29">
        <v>0</v>
      </c>
      <c r="G28" s="29"/>
      <c r="H28" s="29">
        <v>-7.0000000000000007E-2</v>
      </c>
      <c r="I28" s="30">
        <v>0</v>
      </c>
      <c r="J28" s="29"/>
      <c r="K28" s="28"/>
      <c r="L28" s="29">
        <v>0</v>
      </c>
      <c r="M28" s="29">
        <v>0</v>
      </c>
      <c r="N28" s="29"/>
      <c r="O28" s="29">
        <v>-7.0000000000000007E-2</v>
      </c>
      <c r="P28" s="30">
        <v>0</v>
      </c>
      <c r="Q28" s="29"/>
    </row>
    <row r="29" spans="1:17">
      <c r="A29" t="s">
        <v>98</v>
      </c>
      <c r="B29" t="s">
        <v>70</v>
      </c>
      <c r="C29" t="s">
        <v>97</v>
      </c>
      <c r="D29" s="28">
        <v>1016.74</v>
      </c>
      <c r="E29" s="29"/>
      <c r="F29" s="29"/>
      <c r="G29" s="29">
        <v>1024.45</v>
      </c>
      <c r="H29" s="29">
        <v>40.18</v>
      </c>
      <c r="I29" s="30">
        <v>39.94</v>
      </c>
      <c r="J29" s="29"/>
      <c r="K29" s="28">
        <v>1016.74</v>
      </c>
      <c r="L29" s="29"/>
      <c r="M29" s="29"/>
      <c r="N29" s="29">
        <v>1024.45</v>
      </c>
      <c r="O29" s="29">
        <v>40.18</v>
      </c>
      <c r="P29" s="30">
        <v>39.94</v>
      </c>
      <c r="Q29" s="29"/>
    </row>
    <row r="30" spans="1:17" ht="15.75" thickBot="1">
      <c r="A30" t="s">
        <v>111</v>
      </c>
      <c r="B30" t="s">
        <v>111</v>
      </c>
      <c r="C30" t="s">
        <v>111</v>
      </c>
      <c r="D30" s="31"/>
      <c r="E30" s="32"/>
      <c r="F30" s="32"/>
      <c r="G30" s="32"/>
      <c r="H30" s="32"/>
      <c r="I30" s="33"/>
      <c r="J30" s="29"/>
      <c r="K30" s="31"/>
      <c r="L30" s="32"/>
      <c r="M30" s="32"/>
      <c r="N30" s="32"/>
      <c r="O30" s="32"/>
      <c r="P30" s="33"/>
      <c r="Q30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6DFF-4B90-4065-A069-72CF4C8C1BD3}">
  <dimension ref="A1:Q20"/>
  <sheetViews>
    <sheetView tabSelected="1" workbookViewId="0">
      <selection activeCell="L15" sqref="L15"/>
    </sheetView>
  </sheetViews>
  <sheetFormatPr defaultRowHeight="15"/>
  <cols>
    <col min="1" max="1" width="11.7109375" style="22" bestFit="1" customWidth="1"/>
    <col min="2" max="2" width="9.140625" style="22"/>
    <col min="3" max="3" width="10.140625" style="26" customWidth="1"/>
    <col min="4" max="4" width="10.7109375" style="22" customWidth="1"/>
    <col min="5" max="6" width="9.140625" style="22"/>
    <col min="7" max="7" width="9.5703125" style="22" bestFit="1" customWidth="1"/>
    <col min="8" max="8" width="10.5703125" style="22" bestFit="1" customWidth="1"/>
    <col min="9" max="9" width="15.5703125" style="22" customWidth="1"/>
    <col min="10" max="10" width="16.28515625" style="22" customWidth="1"/>
    <col min="11" max="11" width="18.5703125" style="22" customWidth="1"/>
    <col min="12" max="12" width="16.85546875" style="22" customWidth="1"/>
    <col min="13" max="13" width="9.5703125" style="22" customWidth="1"/>
    <col min="14" max="15" width="14" style="22" bestFit="1" customWidth="1"/>
    <col min="16" max="16" width="17.7109375" style="22" customWidth="1"/>
    <col min="17" max="17" width="16.28515625" style="22" customWidth="1"/>
    <col min="18" max="16384" width="9.140625" style="22"/>
  </cols>
  <sheetData>
    <row r="1" spans="1:17" s="23" customFormat="1" ht="34.5" customHeight="1">
      <c r="A1" s="23" t="s">
        <v>112</v>
      </c>
      <c r="B1" s="23" t="s">
        <v>113</v>
      </c>
      <c r="C1" s="23" t="s">
        <v>114</v>
      </c>
      <c r="D1" s="23" t="s">
        <v>115</v>
      </c>
      <c r="E1" s="23" t="s">
        <v>116</v>
      </c>
      <c r="F1" s="23" t="s">
        <v>117</v>
      </c>
      <c r="G1" s="23" t="s">
        <v>118</v>
      </c>
      <c r="I1" s="23" t="s">
        <v>119</v>
      </c>
      <c r="J1" s="37" t="s">
        <v>120</v>
      </c>
      <c r="K1" s="37" t="s">
        <v>121</v>
      </c>
      <c r="L1" s="37" t="s">
        <v>122</v>
      </c>
      <c r="N1" s="23" t="s">
        <v>123</v>
      </c>
      <c r="O1" s="23" t="s">
        <v>124</v>
      </c>
      <c r="P1" s="37" t="s">
        <v>125</v>
      </c>
      <c r="Q1" s="37" t="s">
        <v>126</v>
      </c>
    </row>
    <row r="2" spans="1:17">
      <c r="A2" s="22" t="s">
        <v>84</v>
      </c>
      <c r="C2" s="36">
        <v>21.58</v>
      </c>
      <c r="D2" s="22">
        <v>249275.73</v>
      </c>
      <c r="F2" s="24">
        <f t="shared" ref="F2:G9" si="0">C2/1000000*100</f>
        <v>2.1579999999999998E-3</v>
      </c>
      <c r="G2" s="24">
        <f t="shared" si="0"/>
        <v>24.927572999999999</v>
      </c>
      <c r="I2" s="22">
        <f>F2/(G2+F2)</f>
        <v>8.6563308685520902E-5</v>
      </c>
      <c r="J2" s="38">
        <f t="shared" ref="J2:J7" si="1">I2*($B$16/$B$15)</f>
        <v>2.3285369766958881E-4</v>
      </c>
      <c r="K2" s="22">
        <v>0</v>
      </c>
    </row>
    <row r="3" spans="1:17">
      <c r="A3" s="22" t="s">
        <v>78</v>
      </c>
      <c r="C3" s="36">
        <v>569.44000000000005</v>
      </c>
      <c r="D3" s="22">
        <v>241596.99</v>
      </c>
      <c r="F3" s="24">
        <f t="shared" si="0"/>
        <v>5.6944000000000008E-2</v>
      </c>
      <c r="G3" s="24">
        <f t="shared" si="0"/>
        <v>24.159699</v>
      </c>
      <c r="I3" s="22">
        <f t="shared" ref="I3:I7" si="2">F3/(G3+F3)</f>
        <v>2.351440701339158E-3</v>
      </c>
      <c r="J3" s="38">
        <f t="shared" si="1"/>
        <v>6.325331950362236E-3</v>
      </c>
      <c r="K3" s="22">
        <f>0.05/0.5</f>
        <v>0.1</v>
      </c>
      <c r="L3" s="27">
        <f t="shared" ref="L3:L7" si="3">J3/K3*100</f>
        <v>6.3253319503622354</v>
      </c>
    </row>
    <row r="4" spans="1:17">
      <c r="A4" s="22" t="s">
        <v>86</v>
      </c>
      <c r="C4" s="36">
        <v>1187.76</v>
      </c>
      <c r="D4" s="22">
        <v>253028.36</v>
      </c>
      <c r="F4" s="24">
        <f t="shared" si="0"/>
        <v>0.11877599999999999</v>
      </c>
      <c r="G4" s="24">
        <f t="shared" si="0"/>
        <v>25.302835999999999</v>
      </c>
      <c r="I4" s="22">
        <f t="shared" si="2"/>
        <v>4.6722450173498041E-3</v>
      </c>
      <c r="J4" s="38">
        <f t="shared" si="1"/>
        <v>1.256825259141453E-2</v>
      </c>
      <c r="K4" s="22">
        <f>0.075/0.5</f>
        <v>0.15</v>
      </c>
      <c r="L4" s="27">
        <f t="shared" si="3"/>
        <v>8.3788350609430218</v>
      </c>
    </row>
    <row r="5" spans="1:17">
      <c r="A5" s="22" t="s">
        <v>80</v>
      </c>
      <c r="C5" s="36">
        <v>1586.76</v>
      </c>
      <c r="D5" s="22">
        <v>233733.69</v>
      </c>
      <c r="F5" s="24">
        <f t="shared" si="0"/>
        <v>0.15867600000000001</v>
      </c>
      <c r="G5" s="24">
        <f t="shared" si="0"/>
        <v>23.373369</v>
      </c>
      <c r="I5" s="22">
        <f t="shared" si="2"/>
        <v>6.7429753767681479E-3</v>
      </c>
      <c r="J5" s="38">
        <f t="shared" si="1"/>
        <v>1.8138478919280044E-2</v>
      </c>
      <c r="K5" s="22">
        <f>0.1/0.5</f>
        <v>0.2</v>
      </c>
      <c r="L5" s="27">
        <f t="shared" si="3"/>
        <v>9.0692394596400216</v>
      </c>
    </row>
    <row r="6" spans="1:17">
      <c r="A6" s="22" t="s">
        <v>88</v>
      </c>
      <c r="C6" s="36">
        <v>1931.64</v>
      </c>
      <c r="D6" s="22">
        <v>252712.28</v>
      </c>
      <c r="F6" s="24">
        <f>C6/1000000*100</f>
        <v>0.193164</v>
      </c>
      <c r="G6" s="24">
        <f>D6/1000000*100</f>
        <v>25.271228000000001</v>
      </c>
      <c r="I6" s="22">
        <f t="shared" si="2"/>
        <v>7.585651367603829E-3</v>
      </c>
      <c r="J6" s="38">
        <f t="shared" si="1"/>
        <v>2.0405261732727352E-2</v>
      </c>
      <c r="K6" s="22">
        <f>0.125/0.5</f>
        <v>0.25</v>
      </c>
      <c r="L6" s="27">
        <f t="shared" si="3"/>
        <v>8.1621046930909404</v>
      </c>
    </row>
    <row r="7" spans="1:17">
      <c r="A7" s="22" t="s">
        <v>82</v>
      </c>
      <c r="C7" s="36">
        <v>2751.69</v>
      </c>
      <c r="D7" s="22">
        <v>230092.46</v>
      </c>
      <c r="F7" s="24">
        <f t="shared" si="0"/>
        <v>0.275169</v>
      </c>
      <c r="G7" s="24">
        <f t="shared" si="0"/>
        <v>23.009246000000001</v>
      </c>
      <c r="I7" s="22">
        <f t="shared" si="2"/>
        <v>1.1817733020133852E-2</v>
      </c>
      <c r="J7" s="38">
        <f t="shared" si="1"/>
        <v>3.1789483022273239E-2</v>
      </c>
      <c r="K7" s="22">
        <f>0.2/0.5</f>
        <v>0.4</v>
      </c>
      <c r="L7" s="27">
        <f t="shared" si="3"/>
        <v>7.9473707555683086</v>
      </c>
    </row>
    <row r="8" spans="1:17">
      <c r="A8" s="22" t="s">
        <v>90</v>
      </c>
      <c r="B8" s="22">
        <v>17801.25</v>
      </c>
      <c r="D8" s="22">
        <v>237529.5</v>
      </c>
      <c r="E8" s="24">
        <f>B8/1000000*100</f>
        <v>1.7801250000000002</v>
      </c>
      <c r="G8" s="24">
        <f t="shared" si="0"/>
        <v>23.752950000000002</v>
      </c>
      <c r="N8" s="24">
        <f>E8/G8</f>
        <v>7.4943322829374881E-2</v>
      </c>
      <c r="O8" s="24">
        <f>N8/$B$20</f>
        <v>0.10357150663833618</v>
      </c>
      <c r="P8" s="24">
        <f>E8/$B$20</f>
        <v>2.4601288186050678</v>
      </c>
      <c r="Q8" s="24">
        <v>2.9</v>
      </c>
    </row>
    <row r="9" spans="1:17">
      <c r="A9" s="22" t="s">
        <v>93</v>
      </c>
      <c r="B9" s="22">
        <v>68714.12</v>
      </c>
      <c r="D9" s="22">
        <v>216515.81</v>
      </c>
      <c r="E9" s="24">
        <f>B9/1000000*100</f>
        <v>6.8714119999999994</v>
      </c>
      <c r="G9" s="24">
        <f t="shared" si="0"/>
        <v>21.651581</v>
      </c>
      <c r="J9" s="22" t="s">
        <v>127</v>
      </c>
      <c r="N9" s="24">
        <f>E9/G9</f>
        <v>0.31736306000009878</v>
      </c>
      <c r="O9" s="24">
        <f>N9/$B$20</f>
        <v>0.43859504802580279</v>
      </c>
      <c r="P9" s="24">
        <f>E9/$B$20</f>
        <v>9.4962762085295598</v>
      </c>
      <c r="Q9" s="24">
        <v>11.4</v>
      </c>
    </row>
    <row r="11" spans="1:17">
      <c r="Q11" s="22" t="s">
        <v>128</v>
      </c>
    </row>
    <row r="15" spans="1:17">
      <c r="A15" s="22" t="s">
        <v>129</v>
      </c>
      <c r="B15" s="25">
        <v>24.305</v>
      </c>
    </row>
    <row r="16" spans="1:17">
      <c r="A16" s="22" t="s">
        <v>130</v>
      </c>
      <c r="B16" s="26">
        <v>65.38</v>
      </c>
    </row>
    <row r="17" spans="1:2">
      <c r="A17" s="22" t="s">
        <v>131</v>
      </c>
      <c r="B17" s="25">
        <v>55.844999999999999</v>
      </c>
    </row>
    <row r="18" spans="1:2">
      <c r="A18" s="22" t="s">
        <v>132</v>
      </c>
      <c r="B18" s="25">
        <v>231.53299999999999</v>
      </c>
    </row>
    <row r="20" spans="1:2">
      <c r="A20" s="22" t="s">
        <v>133</v>
      </c>
      <c r="B20" s="22">
        <f>B17*3/B18</f>
        <v>0.72359015777448576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5"/>
  <sheetViews>
    <sheetView workbookViewId="0">
      <selection activeCell="G63" sqref="G63"/>
    </sheetView>
  </sheetViews>
  <sheetFormatPr defaultRowHeight="15"/>
  <cols>
    <col min="1" max="2" width="7.5703125" customWidth="1"/>
    <col min="3" max="3" width="15.85546875" bestFit="1" customWidth="1"/>
    <col min="4" max="4" width="10.7109375" bestFit="1" customWidth="1"/>
    <col min="5" max="5" width="13.7109375" bestFit="1" customWidth="1"/>
    <col min="6" max="6" width="5.42578125" customWidth="1"/>
    <col min="7" max="7" width="15.7109375" bestFit="1" customWidth="1"/>
    <col min="8" max="8" width="13.7109375" bestFit="1" customWidth="1"/>
    <col min="9" max="9" width="5" customWidth="1"/>
    <col min="10" max="10" width="11" bestFit="1" customWidth="1"/>
    <col min="11" max="11" width="16.42578125" bestFit="1" customWidth="1"/>
    <col min="12" max="12" width="19.7109375" bestFit="1" customWidth="1"/>
    <col min="13" max="13" width="11.5703125" bestFit="1" customWidth="1"/>
    <col min="14" max="14" width="14.85546875" bestFit="1" customWidth="1"/>
    <col min="15" max="15" width="5.7109375" customWidth="1"/>
    <col min="16" max="16" width="7.42578125" customWidth="1"/>
    <col min="17" max="17" width="8" customWidth="1"/>
    <col min="18" max="18" width="8.140625" customWidth="1"/>
    <col min="19" max="21" width="19.28515625" customWidth="1"/>
    <col min="22" max="22" width="24.140625" bestFit="1" customWidth="1"/>
    <col min="23" max="23" width="19.28515625" bestFit="1" customWidth="1"/>
    <col min="24" max="24" width="19.28515625" customWidth="1"/>
    <col min="25" max="25" width="19.28515625" bestFit="1" customWidth="1"/>
    <col min="26" max="26" width="15.7109375" bestFit="1" customWidth="1"/>
    <col min="27" max="27" width="15.7109375" customWidth="1"/>
    <col min="28" max="28" width="15.7109375" bestFit="1" customWidth="1"/>
    <col min="29" max="29" width="11.140625" bestFit="1" customWidth="1"/>
    <col min="30" max="30" width="10.140625" bestFit="1" customWidth="1"/>
    <col min="31" max="33" width="24.140625" bestFit="1" customWidth="1"/>
    <col min="34" max="36" width="19.28515625" bestFit="1" customWidth="1"/>
    <col min="37" max="39" width="15.7109375" bestFit="1" customWidth="1"/>
  </cols>
  <sheetData>
    <row r="1" spans="1:21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</row>
    <row r="2" spans="1:21">
      <c r="A2" s="1" t="s">
        <v>134</v>
      </c>
      <c r="B2" s="1" t="s">
        <v>41</v>
      </c>
      <c r="C2" s="2">
        <v>45204.494131944448</v>
      </c>
      <c r="D2" s="1" t="s">
        <v>43</v>
      </c>
      <c r="E2" s="1" t="s">
        <v>44</v>
      </c>
      <c r="F2" s="1" t="s">
        <v>45</v>
      </c>
      <c r="G2">
        <v>0</v>
      </c>
      <c r="H2">
        <v>0</v>
      </c>
      <c r="I2" t="s">
        <v>46</v>
      </c>
      <c r="J2">
        <v>88.9</v>
      </c>
      <c r="K2" t="s">
        <v>47</v>
      </c>
      <c r="L2" t="s">
        <v>47</v>
      </c>
      <c r="M2">
        <v>2.95</v>
      </c>
      <c r="N2">
        <v>3.32</v>
      </c>
      <c r="O2">
        <v>4.45</v>
      </c>
      <c r="P2" t="s">
        <v>47</v>
      </c>
      <c r="Q2" t="s">
        <v>47</v>
      </c>
      <c r="R2" t="s">
        <v>47</v>
      </c>
      <c r="S2">
        <v>85.54</v>
      </c>
      <c r="T2">
        <v>90.1</v>
      </c>
      <c r="U2">
        <v>91.07</v>
      </c>
    </row>
    <row r="3" spans="1:21">
      <c r="A3" s="1" t="s">
        <v>134</v>
      </c>
      <c r="B3" s="1" t="s">
        <v>41</v>
      </c>
      <c r="C3" s="2">
        <v>45204.494131944448</v>
      </c>
      <c r="D3" s="1" t="s">
        <v>102</v>
      </c>
      <c r="E3" s="1" t="s">
        <v>44</v>
      </c>
      <c r="F3" s="1" t="s">
        <v>45</v>
      </c>
      <c r="G3">
        <v>0</v>
      </c>
      <c r="H3">
        <v>0</v>
      </c>
      <c r="I3" t="s">
        <v>46</v>
      </c>
      <c r="J3">
        <v>100.37</v>
      </c>
      <c r="K3" t="s">
        <v>47</v>
      </c>
      <c r="L3" t="s">
        <v>47</v>
      </c>
      <c r="M3">
        <v>6.01</v>
      </c>
      <c r="N3">
        <v>5.98</v>
      </c>
      <c r="O3">
        <v>4.0199999999999996</v>
      </c>
      <c r="P3" t="s">
        <v>47</v>
      </c>
      <c r="Q3" t="s">
        <v>47</v>
      </c>
      <c r="R3" t="s">
        <v>47</v>
      </c>
      <c r="S3">
        <v>103.56</v>
      </c>
      <c r="T3">
        <v>104.12</v>
      </c>
      <c r="U3">
        <v>93.45</v>
      </c>
    </row>
    <row r="4" spans="1:21">
      <c r="A4" s="1" t="s">
        <v>134</v>
      </c>
      <c r="B4" s="1" t="s">
        <v>41</v>
      </c>
      <c r="C4" s="2">
        <v>45204.494131944448</v>
      </c>
      <c r="D4" s="1" t="s">
        <v>103</v>
      </c>
      <c r="E4" s="1" t="s">
        <v>104</v>
      </c>
      <c r="F4" s="1" t="s">
        <v>45</v>
      </c>
      <c r="G4">
        <v>0</v>
      </c>
      <c r="H4">
        <v>0</v>
      </c>
      <c r="I4" t="s">
        <v>46</v>
      </c>
      <c r="J4">
        <v>30.07</v>
      </c>
      <c r="K4" t="s">
        <v>47</v>
      </c>
      <c r="L4" t="s">
        <v>47</v>
      </c>
      <c r="M4">
        <v>10.51</v>
      </c>
      <c r="N4">
        <v>34.97</v>
      </c>
      <c r="O4">
        <v>1.57</v>
      </c>
      <c r="P4" t="s">
        <v>47</v>
      </c>
      <c r="Q4" t="s">
        <v>47</v>
      </c>
      <c r="R4" t="s">
        <v>47</v>
      </c>
      <c r="S4">
        <v>42.19</v>
      </c>
      <c r="T4">
        <v>23.49</v>
      </c>
      <c r="U4">
        <v>24.52</v>
      </c>
    </row>
    <row r="5" spans="1:21">
      <c r="A5" s="1" t="s">
        <v>134</v>
      </c>
      <c r="B5" s="1" t="s">
        <v>41</v>
      </c>
      <c r="C5" s="2">
        <v>45204.494131944448</v>
      </c>
      <c r="D5" s="1" t="s">
        <v>135</v>
      </c>
      <c r="E5" s="1" t="s">
        <v>104</v>
      </c>
      <c r="F5" s="1" t="s">
        <v>45</v>
      </c>
      <c r="G5">
        <v>0</v>
      </c>
      <c r="H5">
        <v>0</v>
      </c>
      <c r="I5" t="s">
        <v>46</v>
      </c>
      <c r="J5">
        <v>20.13</v>
      </c>
      <c r="K5" t="s">
        <v>47</v>
      </c>
      <c r="L5" t="s">
        <v>47</v>
      </c>
      <c r="M5">
        <v>3.83</v>
      </c>
      <c r="N5">
        <v>19.02</v>
      </c>
      <c r="O5">
        <v>1.76</v>
      </c>
      <c r="P5" t="s">
        <v>47</v>
      </c>
      <c r="Q5" t="s">
        <v>47</v>
      </c>
      <c r="R5" t="s">
        <v>47</v>
      </c>
      <c r="S5">
        <v>21.66</v>
      </c>
      <c r="T5">
        <v>22.95</v>
      </c>
      <c r="U5">
        <v>15.77</v>
      </c>
    </row>
    <row r="6" spans="1:21">
      <c r="A6" s="1" t="s">
        <v>134</v>
      </c>
      <c r="B6" s="1" t="s">
        <v>41</v>
      </c>
      <c r="C6" s="2">
        <v>45204.494131944448</v>
      </c>
      <c r="D6" s="1" t="s">
        <v>136</v>
      </c>
      <c r="E6" s="1" t="s">
        <v>137</v>
      </c>
      <c r="F6" s="1" t="s">
        <v>45</v>
      </c>
      <c r="G6">
        <v>0</v>
      </c>
      <c r="H6">
        <v>0</v>
      </c>
      <c r="I6" t="s">
        <v>46</v>
      </c>
      <c r="J6">
        <v>5.19</v>
      </c>
      <c r="K6" t="s">
        <v>47</v>
      </c>
      <c r="L6" t="s">
        <v>47</v>
      </c>
      <c r="M6">
        <v>3.88</v>
      </c>
      <c r="N6">
        <v>74.75</v>
      </c>
      <c r="O6">
        <v>2.0099999999999998</v>
      </c>
      <c r="P6" t="s">
        <v>47</v>
      </c>
      <c r="Q6" t="s">
        <v>47</v>
      </c>
      <c r="R6" t="s">
        <v>47</v>
      </c>
      <c r="S6">
        <v>9.59</v>
      </c>
      <c r="T6">
        <v>3.68</v>
      </c>
      <c r="U6">
        <v>2.29</v>
      </c>
    </row>
    <row r="7" spans="1:21">
      <c r="A7" s="1" t="s">
        <v>134</v>
      </c>
      <c r="B7" s="1" t="s">
        <v>41</v>
      </c>
      <c r="C7" s="2">
        <v>45204.494131944448</v>
      </c>
      <c r="D7" s="1" t="s">
        <v>138</v>
      </c>
      <c r="E7" s="1" t="s">
        <v>137</v>
      </c>
      <c r="F7" s="1" t="s">
        <v>45</v>
      </c>
      <c r="G7">
        <v>0</v>
      </c>
      <c r="H7">
        <v>0</v>
      </c>
      <c r="I7" t="s">
        <v>46</v>
      </c>
      <c r="J7">
        <v>10.29</v>
      </c>
      <c r="K7" t="s">
        <v>47</v>
      </c>
      <c r="L7" t="s">
        <v>47</v>
      </c>
      <c r="M7">
        <v>3.41</v>
      </c>
      <c r="N7">
        <v>33.11</v>
      </c>
      <c r="O7">
        <v>1.83</v>
      </c>
      <c r="P7" t="s">
        <v>47</v>
      </c>
      <c r="Q7" t="s">
        <v>47</v>
      </c>
      <c r="R7" t="s">
        <v>47</v>
      </c>
      <c r="S7">
        <v>12.87</v>
      </c>
      <c r="T7">
        <v>6.43</v>
      </c>
      <c r="U7">
        <v>11.58</v>
      </c>
    </row>
    <row r="8" spans="1:21">
      <c r="A8" s="1" t="s">
        <v>139</v>
      </c>
      <c r="B8" s="1" t="s">
        <v>49</v>
      </c>
      <c r="C8" s="2">
        <v>45204.495636574073</v>
      </c>
      <c r="D8" s="1" t="s">
        <v>43</v>
      </c>
      <c r="E8" s="1" t="s">
        <v>44</v>
      </c>
      <c r="F8" s="1" t="s">
        <v>45</v>
      </c>
      <c r="G8">
        <v>400</v>
      </c>
      <c r="H8">
        <v>400</v>
      </c>
      <c r="I8" t="s">
        <v>46</v>
      </c>
      <c r="J8">
        <v>894929.61</v>
      </c>
      <c r="K8" t="s">
        <v>47</v>
      </c>
      <c r="L8" t="s">
        <v>47</v>
      </c>
      <c r="M8">
        <v>3139.17</v>
      </c>
      <c r="N8">
        <v>0.35</v>
      </c>
      <c r="O8">
        <v>4.45</v>
      </c>
      <c r="P8" t="s">
        <v>47</v>
      </c>
      <c r="Q8" t="s">
        <v>47</v>
      </c>
      <c r="R8" t="s">
        <v>47</v>
      </c>
      <c r="S8">
        <v>898475.81</v>
      </c>
      <c r="T8">
        <v>893806.69</v>
      </c>
      <c r="U8">
        <v>892506.33</v>
      </c>
    </row>
    <row r="9" spans="1:21">
      <c r="A9" s="1" t="s">
        <v>139</v>
      </c>
      <c r="B9" s="1" t="s">
        <v>49</v>
      </c>
      <c r="C9" s="2">
        <v>45204.495636574073</v>
      </c>
      <c r="D9" s="1" t="s">
        <v>102</v>
      </c>
      <c r="E9" s="1" t="s">
        <v>44</v>
      </c>
      <c r="F9" s="1" t="s">
        <v>45</v>
      </c>
      <c r="G9">
        <v>400</v>
      </c>
      <c r="H9">
        <v>400</v>
      </c>
      <c r="I9" t="s">
        <v>46</v>
      </c>
      <c r="J9">
        <v>1113369.3400000001</v>
      </c>
      <c r="K9" t="s">
        <v>47</v>
      </c>
      <c r="L9" t="s">
        <v>47</v>
      </c>
      <c r="M9">
        <v>5558.29</v>
      </c>
      <c r="N9">
        <v>0.5</v>
      </c>
      <c r="O9">
        <v>4.0199999999999996</v>
      </c>
      <c r="P9" t="s">
        <v>47</v>
      </c>
      <c r="Q9" t="s">
        <v>47</v>
      </c>
      <c r="R9" t="s">
        <v>47</v>
      </c>
      <c r="S9">
        <v>1117750.5900000001</v>
      </c>
      <c r="T9">
        <v>1115240.5</v>
      </c>
      <c r="U9">
        <v>1107116.93</v>
      </c>
    </row>
    <row r="10" spans="1:21">
      <c r="A10" s="1" t="s">
        <v>139</v>
      </c>
      <c r="B10" s="1" t="s">
        <v>49</v>
      </c>
      <c r="C10" s="2">
        <v>45204.495636574073</v>
      </c>
      <c r="D10" s="1" t="s">
        <v>103</v>
      </c>
      <c r="E10" s="1" t="s">
        <v>104</v>
      </c>
      <c r="F10" s="1" t="s">
        <v>45</v>
      </c>
      <c r="G10">
        <v>200</v>
      </c>
      <c r="H10">
        <v>200</v>
      </c>
      <c r="I10" t="s">
        <v>46</v>
      </c>
      <c r="J10">
        <v>96094.28</v>
      </c>
      <c r="K10" t="s">
        <v>47</v>
      </c>
      <c r="L10" t="s">
        <v>47</v>
      </c>
      <c r="M10">
        <v>397.86</v>
      </c>
      <c r="N10">
        <v>0.41</v>
      </c>
      <c r="O10">
        <v>1.57</v>
      </c>
      <c r="P10" t="s">
        <v>47</v>
      </c>
      <c r="Q10" t="s">
        <v>47</v>
      </c>
      <c r="R10" t="s">
        <v>47</v>
      </c>
      <c r="S10">
        <v>96546.64</v>
      </c>
      <c r="T10">
        <v>95937.55</v>
      </c>
      <c r="U10">
        <v>95798.65</v>
      </c>
    </row>
    <row r="11" spans="1:21">
      <c r="A11" s="1" t="s">
        <v>139</v>
      </c>
      <c r="B11" s="1" t="s">
        <v>49</v>
      </c>
      <c r="C11" s="2">
        <v>45204.495636574073</v>
      </c>
      <c r="D11" s="1" t="s">
        <v>135</v>
      </c>
      <c r="E11" s="1" t="s">
        <v>104</v>
      </c>
      <c r="F11" s="1" t="s">
        <v>45</v>
      </c>
      <c r="G11">
        <v>200</v>
      </c>
      <c r="H11">
        <v>200</v>
      </c>
      <c r="I11" t="s">
        <v>46</v>
      </c>
      <c r="J11">
        <v>103144.03</v>
      </c>
      <c r="K11" t="s">
        <v>47</v>
      </c>
      <c r="L11" t="s">
        <v>47</v>
      </c>
      <c r="M11">
        <v>209.32</v>
      </c>
      <c r="N11">
        <v>0.2</v>
      </c>
      <c r="O11">
        <v>1.76</v>
      </c>
      <c r="P11" t="s">
        <v>47</v>
      </c>
      <c r="Q11" t="s">
        <v>47</v>
      </c>
      <c r="R11" t="s">
        <v>47</v>
      </c>
      <c r="S11">
        <v>103385.64</v>
      </c>
      <c r="T11">
        <v>103017.54</v>
      </c>
      <c r="U11">
        <v>103028.92</v>
      </c>
    </row>
    <row r="12" spans="1:21">
      <c r="A12" s="1" t="s">
        <v>139</v>
      </c>
      <c r="B12" s="1" t="s">
        <v>49</v>
      </c>
      <c r="C12" s="2">
        <v>45204.495636574073</v>
      </c>
      <c r="D12" s="1" t="s">
        <v>136</v>
      </c>
      <c r="E12" s="1" t="s">
        <v>137</v>
      </c>
      <c r="F12" s="1" t="s">
        <v>45</v>
      </c>
      <c r="G12">
        <v>4000</v>
      </c>
      <c r="H12">
        <v>4000</v>
      </c>
      <c r="I12" t="s">
        <v>46</v>
      </c>
      <c r="J12">
        <v>51038.98</v>
      </c>
      <c r="K12" t="s">
        <v>47</v>
      </c>
      <c r="L12" t="s">
        <v>47</v>
      </c>
      <c r="M12">
        <v>160.16</v>
      </c>
      <c r="N12">
        <v>0.31</v>
      </c>
      <c r="O12">
        <v>2.0099999999999998</v>
      </c>
      <c r="P12" t="s">
        <v>47</v>
      </c>
      <c r="Q12" t="s">
        <v>47</v>
      </c>
      <c r="R12" t="s">
        <v>47</v>
      </c>
      <c r="S12">
        <v>51154.71</v>
      </c>
      <c r="T12">
        <v>51106.04</v>
      </c>
      <c r="U12">
        <v>50856.19</v>
      </c>
    </row>
    <row r="13" spans="1:21">
      <c r="A13" s="1" t="s">
        <v>139</v>
      </c>
      <c r="B13" s="1" t="s">
        <v>49</v>
      </c>
      <c r="C13" s="2">
        <v>45204.495636574073</v>
      </c>
      <c r="D13" s="1" t="s">
        <v>138</v>
      </c>
      <c r="E13" s="1" t="s">
        <v>137</v>
      </c>
      <c r="F13" s="1" t="s">
        <v>45</v>
      </c>
      <c r="G13">
        <v>4000</v>
      </c>
      <c r="H13">
        <v>4000</v>
      </c>
      <c r="I13" t="s">
        <v>46</v>
      </c>
      <c r="J13">
        <v>81438.070000000007</v>
      </c>
      <c r="K13" t="s">
        <v>47</v>
      </c>
      <c r="L13" t="s">
        <v>47</v>
      </c>
      <c r="M13">
        <v>181.59</v>
      </c>
      <c r="N13">
        <v>0.22</v>
      </c>
      <c r="O13">
        <v>1.83</v>
      </c>
      <c r="P13" t="s">
        <v>47</v>
      </c>
      <c r="Q13" t="s">
        <v>47</v>
      </c>
      <c r="R13" t="s">
        <v>47</v>
      </c>
      <c r="S13">
        <v>81613.23</v>
      </c>
      <c r="T13">
        <v>81450.320000000007</v>
      </c>
      <c r="U13">
        <v>81250.679999999993</v>
      </c>
    </row>
    <row r="14" spans="1:21">
      <c r="A14" s="1" t="s">
        <v>140</v>
      </c>
      <c r="B14" s="1" t="s">
        <v>49</v>
      </c>
      <c r="C14" s="2">
        <v>45204.496493055558</v>
      </c>
      <c r="D14" s="1" t="s">
        <v>43</v>
      </c>
      <c r="E14" s="1" t="s">
        <v>44</v>
      </c>
      <c r="F14" s="1" t="s">
        <v>92</v>
      </c>
      <c r="G14">
        <v>320</v>
      </c>
      <c r="H14">
        <v>320</v>
      </c>
      <c r="I14" t="s">
        <v>46</v>
      </c>
      <c r="J14">
        <v>731434.67</v>
      </c>
      <c r="K14" t="s">
        <v>47</v>
      </c>
      <c r="L14" t="s">
        <v>47</v>
      </c>
      <c r="M14">
        <v>1140.05</v>
      </c>
      <c r="N14">
        <v>0.16</v>
      </c>
      <c r="O14">
        <v>4.45</v>
      </c>
      <c r="P14" t="s">
        <v>47</v>
      </c>
      <c r="Q14" t="s">
        <v>47</v>
      </c>
      <c r="R14" t="s">
        <v>47</v>
      </c>
      <c r="S14">
        <v>730761.36</v>
      </c>
      <c r="T14">
        <v>732750.97</v>
      </c>
      <c r="U14">
        <v>730791.68</v>
      </c>
    </row>
    <row r="15" spans="1:21">
      <c r="A15" s="1" t="s">
        <v>140</v>
      </c>
      <c r="B15" s="1" t="s">
        <v>49</v>
      </c>
      <c r="C15" s="2">
        <v>45204.496493055558</v>
      </c>
      <c r="D15" s="1" t="s">
        <v>102</v>
      </c>
      <c r="E15" s="1" t="s">
        <v>44</v>
      </c>
      <c r="F15" s="1" t="s">
        <v>92</v>
      </c>
      <c r="G15">
        <v>320</v>
      </c>
      <c r="H15">
        <v>320</v>
      </c>
      <c r="I15" t="s">
        <v>46</v>
      </c>
      <c r="J15">
        <v>909270.51</v>
      </c>
      <c r="K15" t="s">
        <v>47</v>
      </c>
      <c r="L15" t="s">
        <v>47</v>
      </c>
      <c r="M15">
        <v>2326.5100000000002</v>
      </c>
      <c r="N15">
        <v>0.26</v>
      </c>
      <c r="O15">
        <v>4.0199999999999996</v>
      </c>
      <c r="P15" t="s">
        <v>47</v>
      </c>
      <c r="Q15" t="s">
        <v>47</v>
      </c>
      <c r="R15" t="s">
        <v>47</v>
      </c>
      <c r="S15">
        <v>908142.94</v>
      </c>
      <c r="T15">
        <v>911945.95</v>
      </c>
      <c r="U15">
        <v>907722.64</v>
      </c>
    </row>
    <row r="16" spans="1:21">
      <c r="A16" s="1" t="s">
        <v>140</v>
      </c>
      <c r="B16" s="1" t="s">
        <v>49</v>
      </c>
      <c r="C16" s="2">
        <v>45204.496493055558</v>
      </c>
      <c r="D16" s="1" t="s">
        <v>103</v>
      </c>
      <c r="E16" s="1" t="s">
        <v>104</v>
      </c>
      <c r="F16" s="1" t="s">
        <v>92</v>
      </c>
      <c r="G16">
        <v>160</v>
      </c>
      <c r="H16">
        <v>160</v>
      </c>
      <c r="I16" t="s">
        <v>46</v>
      </c>
      <c r="J16">
        <v>77361.72</v>
      </c>
      <c r="K16" t="s">
        <v>47</v>
      </c>
      <c r="L16" t="s">
        <v>47</v>
      </c>
      <c r="M16">
        <v>126.42</v>
      </c>
      <c r="N16">
        <v>0.16</v>
      </c>
      <c r="O16">
        <v>1.57</v>
      </c>
      <c r="P16" t="s">
        <v>47</v>
      </c>
      <c r="Q16" t="s">
        <v>47</v>
      </c>
      <c r="R16" t="s">
        <v>47</v>
      </c>
      <c r="S16">
        <v>77247.38</v>
      </c>
      <c r="T16">
        <v>77340.3</v>
      </c>
      <c r="U16">
        <v>77497.48</v>
      </c>
    </row>
    <row r="17" spans="1:21">
      <c r="A17" s="1" t="s">
        <v>140</v>
      </c>
      <c r="B17" s="1" t="s">
        <v>49</v>
      </c>
      <c r="C17" s="2">
        <v>45204.496493055558</v>
      </c>
      <c r="D17" s="1" t="s">
        <v>135</v>
      </c>
      <c r="E17" s="1" t="s">
        <v>104</v>
      </c>
      <c r="F17" s="1" t="s">
        <v>92</v>
      </c>
      <c r="G17">
        <v>160</v>
      </c>
      <c r="H17">
        <v>160</v>
      </c>
      <c r="I17" t="s">
        <v>46</v>
      </c>
      <c r="J17">
        <v>83008.820000000007</v>
      </c>
      <c r="K17" t="s">
        <v>47</v>
      </c>
      <c r="L17" t="s">
        <v>47</v>
      </c>
      <c r="M17">
        <v>104.4</v>
      </c>
      <c r="N17">
        <v>0.13</v>
      </c>
      <c r="O17">
        <v>1.76</v>
      </c>
      <c r="P17" t="s">
        <v>47</v>
      </c>
      <c r="Q17" t="s">
        <v>47</v>
      </c>
      <c r="R17" t="s">
        <v>47</v>
      </c>
      <c r="S17">
        <v>82902.53</v>
      </c>
      <c r="T17">
        <v>83012.69</v>
      </c>
      <c r="U17">
        <v>83111.22</v>
      </c>
    </row>
    <row r="18" spans="1:21">
      <c r="A18" s="1" t="s">
        <v>140</v>
      </c>
      <c r="B18" s="1" t="s">
        <v>49</v>
      </c>
      <c r="C18" s="2">
        <v>45204.496493055558</v>
      </c>
      <c r="D18" s="1" t="s">
        <v>136</v>
      </c>
      <c r="E18" s="1" t="s">
        <v>137</v>
      </c>
      <c r="F18" s="1" t="s">
        <v>92</v>
      </c>
      <c r="G18">
        <v>3200</v>
      </c>
      <c r="H18">
        <v>3200</v>
      </c>
      <c r="I18" t="s">
        <v>46</v>
      </c>
      <c r="J18">
        <v>41314.67</v>
      </c>
      <c r="K18" t="s">
        <v>47</v>
      </c>
      <c r="L18" t="s">
        <v>47</v>
      </c>
      <c r="M18">
        <v>138.9</v>
      </c>
      <c r="N18">
        <v>0.34</v>
      </c>
      <c r="O18">
        <v>2.0099999999999998</v>
      </c>
      <c r="P18" t="s">
        <v>47</v>
      </c>
      <c r="Q18" t="s">
        <v>47</v>
      </c>
      <c r="R18" t="s">
        <v>47</v>
      </c>
      <c r="S18">
        <v>41169.660000000003</v>
      </c>
      <c r="T18">
        <v>41446.53</v>
      </c>
      <c r="U18">
        <v>41327.82</v>
      </c>
    </row>
    <row r="19" spans="1:21">
      <c r="A19" s="1" t="s">
        <v>140</v>
      </c>
      <c r="B19" s="1" t="s">
        <v>49</v>
      </c>
      <c r="C19" s="2">
        <v>45204.496493055558</v>
      </c>
      <c r="D19" s="1" t="s">
        <v>138</v>
      </c>
      <c r="E19" s="1" t="s">
        <v>137</v>
      </c>
      <c r="F19" s="1" t="s">
        <v>92</v>
      </c>
      <c r="G19">
        <v>3200</v>
      </c>
      <c r="H19">
        <v>3200</v>
      </c>
      <c r="I19" t="s">
        <v>46</v>
      </c>
      <c r="J19">
        <v>65903.77</v>
      </c>
      <c r="K19" t="s">
        <v>47</v>
      </c>
      <c r="L19" t="s">
        <v>47</v>
      </c>
      <c r="M19">
        <v>189.44</v>
      </c>
      <c r="N19">
        <v>0.28999999999999998</v>
      </c>
      <c r="O19">
        <v>1.83</v>
      </c>
      <c r="P19" t="s">
        <v>47</v>
      </c>
      <c r="Q19" t="s">
        <v>47</v>
      </c>
      <c r="R19" t="s">
        <v>47</v>
      </c>
      <c r="S19">
        <v>65728.2</v>
      </c>
      <c r="T19">
        <v>66104.55</v>
      </c>
      <c r="U19">
        <v>65878.570000000007</v>
      </c>
    </row>
    <row r="20" spans="1:21">
      <c r="A20" s="1" t="s">
        <v>141</v>
      </c>
      <c r="B20" s="1" t="s">
        <v>49</v>
      </c>
      <c r="C20" s="2">
        <v>45204.49728009259</v>
      </c>
      <c r="D20" s="1" t="s">
        <v>43</v>
      </c>
      <c r="E20" s="1" t="s">
        <v>44</v>
      </c>
      <c r="F20" s="1" t="s">
        <v>92</v>
      </c>
      <c r="G20">
        <v>240</v>
      </c>
      <c r="H20">
        <v>240</v>
      </c>
      <c r="I20" t="s">
        <v>46</v>
      </c>
      <c r="J20">
        <v>557818.42000000004</v>
      </c>
      <c r="K20" t="s">
        <v>47</v>
      </c>
      <c r="L20" t="s">
        <v>47</v>
      </c>
      <c r="M20">
        <v>856.42</v>
      </c>
      <c r="N20">
        <v>0.15</v>
      </c>
      <c r="O20">
        <v>4.45</v>
      </c>
      <c r="P20" t="s">
        <v>47</v>
      </c>
      <c r="Q20" t="s">
        <v>47</v>
      </c>
      <c r="R20" t="s">
        <v>47</v>
      </c>
      <c r="S20">
        <v>557127.6</v>
      </c>
      <c r="T20">
        <v>557551</v>
      </c>
      <c r="U20">
        <v>558776.64</v>
      </c>
    </row>
    <row r="21" spans="1:21">
      <c r="A21" s="1" t="s">
        <v>141</v>
      </c>
      <c r="B21" s="1" t="s">
        <v>49</v>
      </c>
      <c r="C21" s="2">
        <v>45204.49728009259</v>
      </c>
      <c r="D21" s="1" t="s">
        <v>102</v>
      </c>
      <c r="E21" s="1" t="s">
        <v>44</v>
      </c>
      <c r="F21" s="1" t="s">
        <v>92</v>
      </c>
      <c r="G21">
        <v>240</v>
      </c>
      <c r="H21">
        <v>240</v>
      </c>
      <c r="I21" t="s">
        <v>46</v>
      </c>
      <c r="J21">
        <v>691755.73</v>
      </c>
      <c r="K21" t="s">
        <v>47</v>
      </c>
      <c r="L21" t="s">
        <v>47</v>
      </c>
      <c r="M21">
        <v>1385.14</v>
      </c>
      <c r="N21">
        <v>0.2</v>
      </c>
      <c r="O21">
        <v>4.0199999999999996</v>
      </c>
      <c r="P21" t="s">
        <v>47</v>
      </c>
      <c r="Q21" t="s">
        <v>47</v>
      </c>
      <c r="R21" t="s">
        <v>47</v>
      </c>
      <c r="S21">
        <v>691670.71</v>
      </c>
      <c r="T21">
        <v>690415.05</v>
      </c>
      <c r="U21">
        <v>693181.42</v>
      </c>
    </row>
    <row r="22" spans="1:21">
      <c r="A22" s="1" t="s">
        <v>141</v>
      </c>
      <c r="B22" s="1" t="s">
        <v>49</v>
      </c>
      <c r="C22" s="2">
        <v>45204.49728009259</v>
      </c>
      <c r="D22" s="1" t="s">
        <v>103</v>
      </c>
      <c r="E22" s="1" t="s">
        <v>104</v>
      </c>
      <c r="F22" s="1" t="s">
        <v>92</v>
      </c>
      <c r="G22">
        <v>120</v>
      </c>
      <c r="H22">
        <v>120</v>
      </c>
      <c r="I22" t="s">
        <v>46</v>
      </c>
      <c r="J22">
        <v>58074.26</v>
      </c>
      <c r="K22" t="s">
        <v>47</v>
      </c>
      <c r="L22" t="s">
        <v>47</v>
      </c>
      <c r="M22">
        <v>133.19</v>
      </c>
      <c r="N22">
        <v>0.23</v>
      </c>
      <c r="O22">
        <v>1.57</v>
      </c>
      <c r="P22" t="s">
        <v>47</v>
      </c>
      <c r="Q22" t="s">
        <v>47</v>
      </c>
      <c r="R22" t="s">
        <v>47</v>
      </c>
      <c r="S22">
        <v>58070.69</v>
      </c>
      <c r="T22">
        <v>57942.879999999997</v>
      </c>
      <c r="U22">
        <v>58209.2</v>
      </c>
    </row>
    <row r="23" spans="1:21">
      <c r="A23" s="1" t="s">
        <v>141</v>
      </c>
      <c r="B23" s="1" t="s">
        <v>49</v>
      </c>
      <c r="C23" s="2">
        <v>45204.49728009259</v>
      </c>
      <c r="D23" s="1" t="s">
        <v>135</v>
      </c>
      <c r="E23" s="1" t="s">
        <v>104</v>
      </c>
      <c r="F23" s="1" t="s">
        <v>92</v>
      </c>
      <c r="G23">
        <v>120</v>
      </c>
      <c r="H23">
        <v>120</v>
      </c>
      <c r="I23" t="s">
        <v>46</v>
      </c>
      <c r="J23">
        <v>62414.96</v>
      </c>
      <c r="K23" t="s">
        <v>47</v>
      </c>
      <c r="L23" t="s">
        <v>47</v>
      </c>
      <c r="M23">
        <v>394.47</v>
      </c>
      <c r="N23">
        <v>0.63</v>
      </c>
      <c r="O23">
        <v>1.76</v>
      </c>
      <c r="P23" t="s">
        <v>47</v>
      </c>
      <c r="Q23" t="s">
        <v>47</v>
      </c>
      <c r="R23" t="s">
        <v>47</v>
      </c>
      <c r="S23">
        <v>62547.49</v>
      </c>
      <c r="T23">
        <v>61971.28</v>
      </c>
      <c r="U23">
        <v>62726.09</v>
      </c>
    </row>
    <row r="24" spans="1:21">
      <c r="A24" s="1" t="s">
        <v>141</v>
      </c>
      <c r="B24" s="1" t="s">
        <v>49</v>
      </c>
      <c r="C24" s="2">
        <v>45204.49728009259</v>
      </c>
      <c r="D24" s="1" t="s">
        <v>136</v>
      </c>
      <c r="E24" s="1" t="s">
        <v>137</v>
      </c>
      <c r="F24" s="1" t="s">
        <v>92</v>
      </c>
      <c r="G24">
        <v>2400</v>
      </c>
      <c r="H24">
        <v>2400</v>
      </c>
      <c r="I24" t="s">
        <v>46</v>
      </c>
      <c r="J24">
        <v>31414.54</v>
      </c>
      <c r="K24" t="s">
        <v>47</v>
      </c>
      <c r="L24" t="s">
        <v>47</v>
      </c>
      <c r="M24">
        <v>40.14</v>
      </c>
      <c r="N24">
        <v>0.13</v>
      </c>
      <c r="O24">
        <v>2.0099999999999998</v>
      </c>
      <c r="P24" t="s">
        <v>47</v>
      </c>
      <c r="Q24" t="s">
        <v>47</v>
      </c>
      <c r="R24" t="s">
        <v>47</v>
      </c>
      <c r="S24">
        <v>31398.17</v>
      </c>
      <c r="T24">
        <v>31385.17</v>
      </c>
      <c r="U24">
        <v>31460.29</v>
      </c>
    </row>
    <row r="25" spans="1:21">
      <c r="A25" s="1" t="s">
        <v>141</v>
      </c>
      <c r="B25" s="1" t="s">
        <v>49</v>
      </c>
      <c r="C25" s="2">
        <v>45204.49728009259</v>
      </c>
      <c r="D25" s="1" t="s">
        <v>138</v>
      </c>
      <c r="E25" s="1" t="s">
        <v>137</v>
      </c>
      <c r="F25" s="1" t="s">
        <v>92</v>
      </c>
      <c r="G25">
        <v>2400</v>
      </c>
      <c r="H25">
        <v>2400</v>
      </c>
      <c r="I25" t="s">
        <v>46</v>
      </c>
      <c r="J25">
        <v>49847.72</v>
      </c>
      <c r="K25" t="s">
        <v>47</v>
      </c>
      <c r="L25" t="s">
        <v>47</v>
      </c>
      <c r="M25">
        <v>161.83000000000001</v>
      </c>
      <c r="N25">
        <v>0.32</v>
      </c>
      <c r="O25">
        <v>1.83</v>
      </c>
      <c r="P25" t="s">
        <v>47</v>
      </c>
      <c r="Q25" t="s">
        <v>47</v>
      </c>
      <c r="R25" t="s">
        <v>47</v>
      </c>
      <c r="S25">
        <v>49797.96</v>
      </c>
      <c r="T25">
        <v>49716.6</v>
      </c>
      <c r="U25">
        <v>50028.58</v>
      </c>
    </row>
    <row r="26" spans="1:21">
      <c r="A26" s="1" t="s">
        <v>142</v>
      </c>
      <c r="B26" s="1" t="s">
        <v>49</v>
      </c>
      <c r="C26" s="2">
        <v>45204.498055555552</v>
      </c>
      <c r="D26" s="1" t="s">
        <v>43</v>
      </c>
      <c r="E26" s="1" t="s">
        <v>44</v>
      </c>
      <c r="F26" s="1" t="s">
        <v>92</v>
      </c>
      <c r="G26">
        <v>160</v>
      </c>
      <c r="H26">
        <v>160</v>
      </c>
      <c r="I26" t="s">
        <v>46</v>
      </c>
      <c r="J26">
        <v>382991.84</v>
      </c>
      <c r="K26" t="s">
        <v>47</v>
      </c>
      <c r="L26" t="s">
        <v>47</v>
      </c>
      <c r="M26">
        <v>684.87</v>
      </c>
      <c r="N26">
        <v>0.18</v>
      </c>
      <c r="O26">
        <v>4.45</v>
      </c>
      <c r="P26" t="s">
        <v>47</v>
      </c>
      <c r="Q26" t="s">
        <v>47</v>
      </c>
      <c r="R26" t="s">
        <v>47</v>
      </c>
      <c r="S26">
        <v>383778.62</v>
      </c>
      <c r="T26">
        <v>382529.38</v>
      </c>
      <c r="U26">
        <v>382667.51</v>
      </c>
    </row>
    <row r="27" spans="1:21">
      <c r="A27" s="1" t="s">
        <v>142</v>
      </c>
      <c r="B27" s="1" t="s">
        <v>49</v>
      </c>
      <c r="C27" s="2">
        <v>45204.498055555552</v>
      </c>
      <c r="D27" s="1" t="s">
        <v>102</v>
      </c>
      <c r="E27" s="1" t="s">
        <v>44</v>
      </c>
      <c r="F27" s="1" t="s">
        <v>92</v>
      </c>
      <c r="G27">
        <v>160</v>
      </c>
      <c r="H27">
        <v>160</v>
      </c>
      <c r="I27" t="s">
        <v>46</v>
      </c>
      <c r="J27">
        <v>474803.76</v>
      </c>
      <c r="K27" t="s">
        <v>47</v>
      </c>
      <c r="L27" t="s">
        <v>47</v>
      </c>
      <c r="M27">
        <v>767.17</v>
      </c>
      <c r="N27">
        <v>0.16</v>
      </c>
      <c r="O27">
        <v>4.0199999999999996</v>
      </c>
      <c r="P27" t="s">
        <v>47</v>
      </c>
      <c r="Q27" t="s">
        <v>47</v>
      </c>
      <c r="R27" t="s">
        <v>47</v>
      </c>
      <c r="S27">
        <v>475635.65</v>
      </c>
      <c r="T27">
        <v>474124.15</v>
      </c>
      <c r="U27">
        <v>474651.48</v>
      </c>
    </row>
    <row r="28" spans="1:21">
      <c r="A28" s="1" t="s">
        <v>142</v>
      </c>
      <c r="B28" s="1" t="s">
        <v>49</v>
      </c>
      <c r="C28" s="2">
        <v>45204.498055555552</v>
      </c>
      <c r="D28" s="1" t="s">
        <v>103</v>
      </c>
      <c r="E28" s="1" t="s">
        <v>104</v>
      </c>
      <c r="F28" s="1" t="s">
        <v>92</v>
      </c>
      <c r="G28">
        <v>80</v>
      </c>
      <c r="H28">
        <v>80</v>
      </c>
      <c r="I28" t="s">
        <v>46</v>
      </c>
      <c r="J28">
        <v>39173.660000000003</v>
      </c>
      <c r="K28" t="s">
        <v>47</v>
      </c>
      <c r="L28" t="s">
        <v>47</v>
      </c>
      <c r="M28">
        <v>80.709999999999994</v>
      </c>
      <c r="N28">
        <v>0.21</v>
      </c>
      <c r="O28">
        <v>1.57</v>
      </c>
      <c r="P28" t="s">
        <v>47</v>
      </c>
      <c r="Q28" t="s">
        <v>47</v>
      </c>
      <c r="R28" t="s">
        <v>47</v>
      </c>
      <c r="S28">
        <v>39239.089999999997</v>
      </c>
      <c r="T28">
        <v>39083.47</v>
      </c>
      <c r="U28">
        <v>39198.410000000003</v>
      </c>
    </row>
    <row r="29" spans="1:21">
      <c r="A29" s="1" t="s">
        <v>142</v>
      </c>
      <c r="B29" s="1" t="s">
        <v>49</v>
      </c>
      <c r="C29" s="2">
        <v>45204.498055555552</v>
      </c>
      <c r="D29" s="1" t="s">
        <v>135</v>
      </c>
      <c r="E29" s="1" t="s">
        <v>104</v>
      </c>
      <c r="F29" s="1" t="s">
        <v>92</v>
      </c>
      <c r="G29">
        <v>80</v>
      </c>
      <c r="H29">
        <v>80</v>
      </c>
      <c r="I29" t="s">
        <v>46</v>
      </c>
      <c r="J29">
        <v>42108.17</v>
      </c>
      <c r="K29" t="s">
        <v>47</v>
      </c>
      <c r="L29" t="s">
        <v>47</v>
      </c>
      <c r="M29">
        <v>94.78</v>
      </c>
      <c r="N29">
        <v>0.23</v>
      </c>
      <c r="O29">
        <v>1.76</v>
      </c>
      <c r="P29" t="s">
        <v>47</v>
      </c>
      <c r="Q29" t="s">
        <v>47</v>
      </c>
      <c r="R29" t="s">
        <v>47</v>
      </c>
      <c r="S29">
        <v>42182.39</v>
      </c>
      <c r="T29">
        <v>42001.4</v>
      </c>
      <c r="U29">
        <v>42140.7</v>
      </c>
    </row>
    <row r="30" spans="1:21">
      <c r="A30" s="1" t="s">
        <v>142</v>
      </c>
      <c r="B30" s="1" t="s">
        <v>49</v>
      </c>
      <c r="C30" s="2">
        <v>45204.498055555552</v>
      </c>
      <c r="D30" s="1" t="s">
        <v>136</v>
      </c>
      <c r="E30" s="1" t="s">
        <v>137</v>
      </c>
      <c r="F30" s="1" t="s">
        <v>92</v>
      </c>
      <c r="G30">
        <v>1600</v>
      </c>
      <c r="H30">
        <v>1600</v>
      </c>
      <c r="I30" t="s">
        <v>46</v>
      </c>
      <c r="J30">
        <v>21132.73</v>
      </c>
      <c r="K30" t="s">
        <v>47</v>
      </c>
      <c r="L30" t="s">
        <v>47</v>
      </c>
      <c r="M30">
        <v>19.8</v>
      </c>
      <c r="N30">
        <v>0.09</v>
      </c>
      <c r="O30">
        <v>2.0099999999999998</v>
      </c>
      <c r="P30" t="s">
        <v>47</v>
      </c>
      <c r="Q30" t="s">
        <v>47</v>
      </c>
      <c r="R30" t="s">
        <v>47</v>
      </c>
      <c r="S30">
        <v>21151.1</v>
      </c>
      <c r="T30">
        <v>21111.75</v>
      </c>
      <c r="U30">
        <v>21135.33</v>
      </c>
    </row>
    <row r="31" spans="1:21">
      <c r="A31" s="1" t="s">
        <v>142</v>
      </c>
      <c r="B31" s="1" t="s">
        <v>49</v>
      </c>
      <c r="C31" s="2">
        <v>45204.498055555552</v>
      </c>
      <c r="D31" s="1" t="s">
        <v>138</v>
      </c>
      <c r="E31" s="1" t="s">
        <v>137</v>
      </c>
      <c r="F31" s="1" t="s">
        <v>92</v>
      </c>
      <c r="G31">
        <v>1600</v>
      </c>
      <c r="H31">
        <v>1600</v>
      </c>
      <c r="I31" t="s">
        <v>46</v>
      </c>
      <c r="J31">
        <v>33628.69</v>
      </c>
      <c r="K31" t="s">
        <v>47</v>
      </c>
      <c r="L31" t="s">
        <v>47</v>
      </c>
      <c r="M31">
        <v>31.93</v>
      </c>
      <c r="N31">
        <v>0.09</v>
      </c>
      <c r="O31">
        <v>1.83</v>
      </c>
      <c r="P31" t="s">
        <v>47</v>
      </c>
      <c r="Q31" t="s">
        <v>47</v>
      </c>
      <c r="R31" t="s">
        <v>47</v>
      </c>
      <c r="S31">
        <v>33629.339999999997</v>
      </c>
      <c r="T31">
        <v>33596.44</v>
      </c>
      <c r="U31">
        <v>33660.29</v>
      </c>
    </row>
    <row r="32" spans="1:21">
      <c r="A32" s="1" t="s">
        <v>143</v>
      </c>
      <c r="B32" s="1" t="s">
        <v>49</v>
      </c>
      <c r="C32" s="2">
        <v>45204.498807870368</v>
      </c>
      <c r="D32" s="1" t="s">
        <v>43</v>
      </c>
      <c r="E32" s="1" t="s">
        <v>44</v>
      </c>
      <c r="F32" s="1" t="s">
        <v>92</v>
      </c>
      <c r="G32">
        <v>80</v>
      </c>
      <c r="H32">
        <v>80</v>
      </c>
      <c r="I32" t="s">
        <v>46</v>
      </c>
      <c r="J32">
        <v>196926.94</v>
      </c>
      <c r="K32" t="s">
        <v>47</v>
      </c>
      <c r="L32" t="s">
        <v>47</v>
      </c>
      <c r="M32">
        <v>854.73</v>
      </c>
      <c r="N32">
        <v>0.43</v>
      </c>
      <c r="O32">
        <v>4.45</v>
      </c>
      <c r="P32" t="s">
        <v>47</v>
      </c>
      <c r="Q32" t="s">
        <v>47</v>
      </c>
      <c r="R32" t="s">
        <v>47</v>
      </c>
      <c r="S32">
        <v>197720.26</v>
      </c>
      <c r="T32">
        <v>197038.75</v>
      </c>
      <c r="U32">
        <v>196021.8</v>
      </c>
    </row>
    <row r="33" spans="1:21">
      <c r="A33" s="1" t="s">
        <v>143</v>
      </c>
      <c r="B33" s="1" t="s">
        <v>49</v>
      </c>
      <c r="C33" s="2">
        <v>45204.498807870368</v>
      </c>
      <c r="D33" s="1" t="s">
        <v>102</v>
      </c>
      <c r="E33" s="1" t="s">
        <v>44</v>
      </c>
      <c r="F33" s="1" t="s">
        <v>92</v>
      </c>
      <c r="G33">
        <v>80</v>
      </c>
      <c r="H33">
        <v>80</v>
      </c>
      <c r="I33" t="s">
        <v>46</v>
      </c>
      <c r="J33">
        <v>243040.41</v>
      </c>
      <c r="K33" t="s">
        <v>47</v>
      </c>
      <c r="L33" t="s">
        <v>47</v>
      </c>
      <c r="M33">
        <v>1186.98</v>
      </c>
      <c r="N33">
        <v>0.49</v>
      </c>
      <c r="O33">
        <v>4.0199999999999996</v>
      </c>
      <c r="P33" t="s">
        <v>47</v>
      </c>
      <c r="Q33" t="s">
        <v>47</v>
      </c>
      <c r="R33" t="s">
        <v>47</v>
      </c>
      <c r="S33">
        <v>244176.14</v>
      </c>
      <c r="T33">
        <v>243137</v>
      </c>
      <c r="U33">
        <v>241808.09</v>
      </c>
    </row>
    <row r="34" spans="1:21">
      <c r="A34" s="1" t="s">
        <v>143</v>
      </c>
      <c r="B34" s="1" t="s">
        <v>49</v>
      </c>
      <c r="C34" s="2">
        <v>45204.498807870368</v>
      </c>
      <c r="D34" s="1" t="s">
        <v>103</v>
      </c>
      <c r="E34" s="1" t="s">
        <v>104</v>
      </c>
      <c r="F34" s="1" t="s">
        <v>92</v>
      </c>
      <c r="G34">
        <v>40</v>
      </c>
      <c r="H34">
        <v>40</v>
      </c>
      <c r="I34" t="s">
        <v>46</v>
      </c>
      <c r="J34">
        <v>19927.02</v>
      </c>
      <c r="K34" t="s">
        <v>47</v>
      </c>
      <c r="L34" t="s">
        <v>47</v>
      </c>
      <c r="M34">
        <v>39.35</v>
      </c>
      <c r="N34">
        <v>0.2</v>
      </c>
      <c r="O34">
        <v>1.57</v>
      </c>
      <c r="P34" t="s">
        <v>47</v>
      </c>
      <c r="Q34" t="s">
        <v>47</v>
      </c>
      <c r="R34" t="s">
        <v>47</v>
      </c>
      <c r="S34">
        <v>19968.849999999999</v>
      </c>
      <c r="T34">
        <v>19921.48</v>
      </c>
      <c r="U34">
        <v>19890.73</v>
      </c>
    </row>
    <row r="35" spans="1:21">
      <c r="A35" s="1" t="s">
        <v>143</v>
      </c>
      <c r="B35" s="1" t="s">
        <v>49</v>
      </c>
      <c r="C35" s="2">
        <v>45204.498807870368</v>
      </c>
      <c r="D35" s="1" t="s">
        <v>135</v>
      </c>
      <c r="E35" s="1" t="s">
        <v>104</v>
      </c>
      <c r="F35" s="1" t="s">
        <v>92</v>
      </c>
      <c r="G35">
        <v>40</v>
      </c>
      <c r="H35">
        <v>40</v>
      </c>
      <c r="I35" t="s">
        <v>46</v>
      </c>
      <c r="J35">
        <v>21365.82</v>
      </c>
      <c r="K35" t="s">
        <v>47</v>
      </c>
      <c r="L35" t="s">
        <v>47</v>
      </c>
      <c r="M35">
        <v>110.52</v>
      </c>
      <c r="N35">
        <v>0.52</v>
      </c>
      <c r="O35">
        <v>1.76</v>
      </c>
      <c r="P35" t="s">
        <v>47</v>
      </c>
      <c r="Q35" t="s">
        <v>47</v>
      </c>
      <c r="R35" t="s">
        <v>47</v>
      </c>
      <c r="S35">
        <v>21432.04</v>
      </c>
      <c r="T35">
        <v>21427.18</v>
      </c>
      <c r="U35">
        <v>21238.23</v>
      </c>
    </row>
    <row r="36" spans="1:21">
      <c r="A36" s="1" t="s">
        <v>143</v>
      </c>
      <c r="B36" s="1" t="s">
        <v>49</v>
      </c>
      <c r="C36" s="2">
        <v>45204.498807870368</v>
      </c>
      <c r="D36" s="1" t="s">
        <v>136</v>
      </c>
      <c r="E36" s="1" t="s">
        <v>137</v>
      </c>
      <c r="F36" s="1" t="s">
        <v>92</v>
      </c>
      <c r="G36">
        <v>800</v>
      </c>
      <c r="H36">
        <v>800</v>
      </c>
      <c r="I36" t="s">
        <v>46</v>
      </c>
      <c r="J36">
        <v>10602.93</v>
      </c>
      <c r="K36" t="s">
        <v>47</v>
      </c>
      <c r="L36" t="s">
        <v>47</v>
      </c>
      <c r="M36">
        <v>37.04</v>
      </c>
      <c r="N36">
        <v>0.35</v>
      </c>
      <c r="O36">
        <v>2.0099999999999998</v>
      </c>
      <c r="P36" t="s">
        <v>47</v>
      </c>
      <c r="Q36" t="s">
        <v>47</v>
      </c>
      <c r="R36" t="s">
        <v>47</v>
      </c>
      <c r="S36">
        <v>10644.9</v>
      </c>
      <c r="T36">
        <v>10589.09</v>
      </c>
      <c r="U36">
        <v>10574.81</v>
      </c>
    </row>
    <row r="37" spans="1:21">
      <c r="A37" s="1" t="s">
        <v>143</v>
      </c>
      <c r="B37" s="1" t="s">
        <v>49</v>
      </c>
      <c r="C37" s="2">
        <v>45204.498807870368</v>
      </c>
      <c r="D37" s="1" t="s">
        <v>138</v>
      </c>
      <c r="E37" s="1" t="s">
        <v>137</v>
      </c>
      <c r="F37" s="1" t="s">
        <v>92</v>
      </c>
      <c r="G37">
        <v>800</v>
      </c>
      <c r="H37">
        <v>800</v>
      </c>
      <c r="I37" t="s">
        <v>46</v>
      </c>
      <c r="J37">
        <v>16904.04</v>
      </c>
      <c r="K37" t="s">
        <v>47</v>
      </c>
      <c r="L37" t="s">
        <v>47</v>
      </c>
      <c r="M37">
        <v>91.95</v>
      </c>
      <c r="N37">
        <v>0.54</v>
      </c>
      <c r="O37">
        <v>1.83</v>
      </c>
      <c r="P37" t="s">
        <v>47</v>
      </c>
      <c r="Q37" t="s">
        <v>47</v>
      </c>
      <c r="R37" t="s">
        <v>47</v>
      </c>
      <c r="S37">
        <v>16995.02</v>
      </c>
      <c r="T37">
        <v>16905.95</v>
      </c>
      <c r="U37">
        <v>16811.150000000001</v>
      </c>
    </row>
    <row r="38" spans="1:21">
      <c r="A38" s="1" t="s">
        <v>69</v>
      </c>
      <c r="B38" s="1" t="s">
        <v>70</v>
      </c>
      <c r="C38" s="2">
        <v>45204.500451388885</v>
      </c>
      <c r="D38" s="1" t="s">
        <v>43</v>
      </c>
      <c r="E38" s="1" t="s">
        <v>44</v>
      </c>
      <c r="F38" s="1" t="s">
        <v>72</v>
      </c>
      <c r="G38">
        <v>-0.03</v>
      </c>
      <c r="H38">
        <v>-0.03</v>
      </c>
      <c r="I38" t="s">
        <v>46</v>
      </c>
      <c r="J38">
        <v>19.84</v>
      </c>
      <c r="K38">
        <v>0</v>
      </c>
      <c r="L38">
        <v>8.86</v>
      </c>
      <c r="M38">
        <v>6.14</v>
      </c>
      <c r="N38">
        <v>30.93</v>
      </c>
      <c r="O38">
        <v>4.45</v>
      </c>
      <c r="P38">
        <v>1</v>
      </c>
      <c r="Q38">
        <v>1</v>
      </c>
      <c r="R38">
        <v>1</v>
      </c>
      <c r="S38">
        <v>26.61</v>
      </c>
      <c r="T38">
        <v>14.64</v>
      </c>
      <c r="U38">
        <v>18.27</v>
      </c>
    </row>
    <row r="39" spans="1:21">
      <c r="A39" s="1" t="s">
        <v>69</v>
      </c>
      <c r="B39" s="1" t="s">
        <v>70</v>
      </c>
      <c r="C39" s="2">
        <v>45204.500451388885</v>
      </c>
      <c r="D39" s="1" t="s">
        <v>102</v>
      </c>
      <c r="E39" s="1" t="s">
        <v>44</v>
      </c>
      <c r="F39" s="1" t="s">
        <v>72</v>
      </c>
      <c r="G39">
        <v>-0.03</v>
      </c>
      <c r="H39">
        <v>-0.03</v>
      </c>
      <c r="I39" t="s">
        <v>46</v>
      </c>
      <c r="J39">
        <v>22.07</v>
      </c>
      <c r="K39">
        <v>0</v>
      </c>
      <c r="L39">
        <v>12.29</v>
      </c>
      <c r="M39">
        <v>9.68</v>
      </c>
      <c r="N39">
        <v>43.85</v>
      </c>
      <c r="O39">
        <v>4.0199999999999996</v>
      </c>
      <c r="P39">
        <v>1</v>
      </c>
      <c r="Q39">
        <v>1</v>
      </c>
      <c r="R39">
        <v>1</v>
      </c>
      <c r="S39">
        <v>24.04</v>
      </c>
      <c r="T39">
        <v>11.56</v>
      </c>
      <c r="U39">
        <v>30.61</v>
      </c>
    </row>
    <row r="40" spans="1:21">
      <c r="A40" s="1" t="s">
        <v>69</v>
      </c>
      <c r="B40" s="1" t="s">
        <v>70</v>
      </c>
      <c r="C40" s="2">
        <v>45204.500451388885</v>
      </c>
      <c r="D40" s="1" t="s">
        <v>103</v>
      </c>
      <c r="E40" s="1" t="s">
        <v>104</v>
      </c>
      <c r="F40" s="1" t="s">
        <v>72</v>
      </c>
      <c r="G40">
        <v>-7.0000000000000007E-2</v>
      </c>
      <c r="H40">
        <v>-7.0000000000000007E-2</v>
      </c>
      <c r="I40" t="s">
        <v>46</v>
      </c>
      <c r="J40">
        <v>17.79</v>
      </c>
      <c r="K40">
        <v>0.01</v>
      </c>
      <c r="L40">
        <v>17.93</v>
      </c>
      <c r="M40">
        <v>5.99</v>
      </c>
      <c r="N40">
        <v>33.69</v>
      </c>
      <c r="O40">
        <v>1.57</v>
      </c>
      <c r="P40">
        <v>1</v>
      </c>
      <c r="Q40">
        <v>1</v>
      </c>
      <c r="R40">
        <v>1</v>
      </c>
      <c r="S40">
        <v>13.07</v>
      </c>
      <c r="T40">
        <v>15.77</v>
      </c>
      <c r="U40">
        <v>24.54</v>
      </c>
    </row>
    <row r="41" spans="1:21">
      <c r="A41" s="1" t="s">
        <v>69</v>
      </c>
      <c r="B41" s="1" t="s">
        <v>70</v>
      </c>
      <c r="C41" s="2">
        <v>45204.500451388885</v>
      </c>
      <c r="D41" s="1" t="s">
        <v>135</v>
      </c>
      <c r="E41" s="1" t="s">
        <v>104</v>
      </c>
      <c r="F41" s="1" t="s">
        <v>72</v>
      </c>
      <c r="G41">
        <v>-0.02</v>
      </c>
      <c r="H41">
        <v>-0.02</v>
      </c>
      <c r="I41" t="s">
        <v>46</v>
      </c>
      <c r="J41">
        <v>12.7</v>
      </c>
      <c r="K41">
        <v>0.01</v>
      </c>
      <c r="L41">
        <v>71.709999999999994</v>
      </c>
      <c r="M41">
        <v>6.03</v>
      </c>
      <c r="N41">
        <v>47.44</v>
      </c>
      <c r="O41">
        <v>1.76</v>
      </c>
      <c r="P41">
        <v>1</v>
      </c>
      <c r="Q41">
        <v>1</v>
      </c>
      <c r="R41">
        <v>1</v>
      </c>
      <c r="S41">
        <v>14.41</v>
      </c>
      <c r="T41">
        <v>17.690000000000001</v>
      </c>
      <c r="U41">
        <v>6.01</v>
      </c>
    </row>
    <row r="42" spans="1:21">
      <c r="A42" s="1" t="s">
        <v>69</v>
      </c>
      <c r="B42" s="1" t="s">
        <v>70</v>
      </c>
      <c r="C42" s="2">
        <v>45204.500451388885</v>
      </c>
      <c r="D42" s="1" t="s">
        <v>136</v>
      </c>
      <c r="E42" s="1" t="s">
        <v>137</v>
      </c>
      <c r="F42" s="1" t="s">
        <v>72</v>
      </c>
      <c r="G42">
        <v>0.18</v>
      </c>
      <c r="H42">
        <v>0.18</v>
      </c>
      <c r="I42" t="s">
        <v>46</v>
      </c>
      <c r="J42">
        <v>10.49</v>
      </c>
      <c r="K42">
        <v>0.2</v>
      </c>
      <c r="L42">
        <v>108.41</v>
      </c>
      <c r="M42">
        <v>2.63</v>
      </c>
      <c r="N42">
        <v>25.08</v>
      </c>
      <c r="O42">
        <v>2.0099999999999998</v>
      </c>
      <c r="P42">
        <v>1</v>
      </c>
      <c r="Q42">
        <v>1</v>
      </c>
      <c r="R42">
        <v>1</v>
      </c>
      <c r="S42">
        <v>10.31</v>
      </c>
      <c r="T42">
        <v>13.21</v>
      </c>
      <c r="U42">
        <v>7.95</v>
      </c>
    </row>
    <row r="43" spans="1:21">
      <c r="A43" s="1" t="s">
        <v>69</v>
      </c>
      <c r="B43" s="1" t="s">
        <v>70</v>
      </c>
      <c r="C43" s="2">
        <v>45204.500451388885</v>
      </c>
      <c r="D43" s="1" t="s">
        <v>138</v>
      </c>
      <c r="E43" s="1" t="s">
        <v>137</v>
      </c>
      <c r="F43" s="1" t="s">
        <v>72</v>
      </c>
      <c r="G43">
        <v>-0.18</v>
      </c>
      <c r="H43">
        <v>-0.18</v>
      </c>
      <c r="I43" t="s">
        <v>46</v>
      </c>
      <c r="J43">
        <v>8.01</v>
      </c>
      <c r="K43">
        <v>0.21</v>
      </c>
      <c r="L43">
        <v>111.61</v>
      </c>
      <c r="M43">
        <v>4.3099999999999996</v>
      </c>
      <c r="N43">
        <v>53.8</v>
      </c>
      <c r="O43">
        <v>1.83</v>
      </c>
      <c r="P43">
        <v>1</v>
      </c>
      <c r="Q43">
        <v>1</v>
      </c>
      <c r="R43">
        <v>1</v>
      </c>
      <c r="S43">
        <v>9.6</v>
      </c>
      <c r="T43">
        <v>11.3</v>
      </c>
      <c r="U43">
        <v>3.13</v>
      </c>
    </row>
    <row r="44" spans="1:21">
      <c r="A44" s="1" t="s">
        <v>73</v>
      </c>
      <c r="B44" s="1" t="s">
        <v>70</v>
      </c>
      <c r="C44" s="2">
        <v>45204.501168981478</v>
      </c>
      <c r="D44" s="1" t="s">
        <v>43</v>
      </c>
      <c r="E44" s="1" t="s">
        <v>44</v>
      </c>
      <c r="F44" s="1" t="s">
        <v>77</v>
      </c>
      <c r="G44">
        <v>0</v>
      </c>
      <c r="H44">
        <v>0</v>
      </c>
      <c r="I44" t="s">
        <v>46</v>
      </c>
      <c r="J44">
        <v>81.23</v>
      </c>
      <c r="K44">
        <v>0</v>
      </c>
      <c r="L44">
        <v>42.54</v>
      </c>
      <c r="M44">
        <v>3.35</v>
      </c>
      <c r="N44">
        <v>4.12</v>
      </c>
      <c r="O44">
        <v>4.45</v>
      </c>
      <c r="P44">
        <v>1</v>
      </c>
      <c r="Q44">
        <v>1</v>
      </c>
      <c r="R44">
        <v>1</v>
      </c>
      <c r="S44">
        <v>84.99</v>
      </c>
      <c r="T44">
        <v>80.12</v>
      </c>
      <c r="U44">
        <v>78.58</v>
      </c>
    </row>
    <row r="45" spans="1:21">
      <c r="A45" s="1" t="s">
        <v>73</v>
      </c>
      <c r="B45" s="1" t="s">
        <v>70</v>
      </c>
      <c r="C45" s="2">
        <v>45204.501168981478</v>
      </c>
      <c r="D45" s="1" t="s">
        <v>102</v>
      </c>
      <c r="E45" s="1" t="s">
        <v>44</v>
      </c>
      <c r="F45" s="1" t="s">
        <v>77</v>
      </c>
      <c r="G45">
        <v>-0.01</v>
      </c>
      <c r="H45">
        <v>-0.01</v>
      </c>
      <c r="I45" t="s">
        <v>46</v>
      </c>
      <c r="J45">
        <v>79.97</v>
      </c>
      <c r="K45">
        <v>0</v>
      </c>
      <c r="L45">
        <v>30.04</v>
      </c>
      <c r="M45">
        <v>6.26</v>
      </c>
      <c r="N45">
        <v>7.83</v>
      </c>
      <c r="O45">
        <v>4.0199999999999996</v>
      </c>
      <c r="P45">
        <v>1</v>
      </c>
      <c r="Q45">
        <v>1</v>
      </c>
      <c r="R45">
        <v>1</v>
      </c>
      <c r="S45">
        <v>82.14</v>
      </c>
      <c r="T45">
        <v>84.86</v>
      </c>
      <c r="U45">
        <v>72.92</v>
      </c>
    </row>
    <row r="46" spans="1:21">
      <c r="A46" s="1" t="s">
        <v>73</v>
      </c>
      <c r="B46" s="1" t="s">
        <v>70</v>
      </c>
      <c r="C46" s="2">
        <v>45204.501168981478</v>
      </c>
      <c r="D46" s="1" t="s">
        <v>103</v>
      </c>
      <c r="E46" s="1" t="s">
        <v>104</v>
      </c>
      <c r="F46" s="1" t="s">
        <v>77</v>
      </c>
      <c r="G46">
        <v>-0.06</v>
      </c>
      <c r="H46">
        <v>-0.06</v>
      </c>
      <c r="I46" t="s">
        <v>46</v>
      </c>
      <c r="J46">
        <v>21.7</v>
      </c>
      <c r="K46">
        <v>0</v>
      </c>
      <c r="L46">
        <v>6.28</v>
      </c>
      <c r="M46">
        <v>1.85</v>
      </c>
      <c r="N46">
        <v>8.5399999999999991</v>
      </c>
      <c r="O46">
        <v>1.57</v>
      </c>
      <c r="P46">
        <v>1</v>
      </c>
      <c r="Q46">
        <v>1</v>
      </c>
      <c r="R46">
        <v>1</v>
      </c>
      <c r="S46">
        <v>20.83</v>
      </c>
      <c r="T46">
        <v>23.83</v>
      </c>
      <c r="U46">
        <v>20.440000000000001</v>
      </c>
    </row>
    <row r="47" spans="1:21">
      <c r="A47" s="1" t="s">
        <v>73</v>
      </c>
      <c r="B47" s="1" t="s">
        <v>70</v>
      </c>
      <c r="C47" s="2">
        <v>45204.501168981478</v>
      </c>
      <c r="D47" s="1" t="s">
        <v>135</v>
      </c>
      <c r="E47" s="1" t="s">
        <v>104</v>
      </c>
      <c r="F47" s="1" t="s">
        <v>77</v>
      </c>
      <c r="G47">
        <v>0</v>
      </c>
      <c r="H47">
        <v>0</v>
      </c>
      <c r="I47" t="s">
        <v>46</v>
      </c>
      <c r="J47">
        <v>19.649999999999999</v>
      </c>
      <c r="K47">
        <v>0.01</v>
      </c>
      <c r="L47">
        <v>316.43</v>
      </c>
      <c r="M47">
        <v>4.62</v>
      </c>
      <c r="N47">
        <v>23.5</v>
      </c>
      <c r="O47">
        <v>1.76</v>
      </c>
      <c r="P47">
        <v>1</v>
      </c>
      <c r="Q47">
        <v>1</v>
      </c>
      <c r="R47">
        <v>1</v>
      </c>
      <c r="S47">
        <v>18.899999999999999</v>
      </c>
      <c r="T47">
        <v>24.6</v>
      </c>
      <c r="U47">
        <v>15.45</v>
      </c>
    </row>
    <row r="48" spans="1:21">
      <c r="A48" s="1" t="s">
        <v>73</v>
      </c>
      <c r="B48" s="1" t="s">
        <v>70</v>
      </c>
      <c r="C48" s="2">
        <v>45204.501168981478</v>
      </c>
      <c r="D48" s="1" t="s">
        <v>136</v>
      </c>
      <c r="E48" s="1" t="s">
        <v>137</v>
      </c>
      <c r="F48" s="1" t="s">
        <v>92</v>
      </c>
      <c r="G48">
        <v>0.22</v>
      </c>
      <c r="H48">
        <v>0.22</v>
      </c>
      <c r="I48" t="s">
        <v>46</v>
      </c>
      <c r="J48">
        <v>11.01</v>
      </c>
      <c r="K48">
        <v>0.16</v>
      </c>
      <c r="L48">
        <v>73.3</v>
      </c>
      <c r="M48">
        <v>2.16</v>
      </c>
      <c r="N48">
        <v>19.600000000000001</v>
      </c>
      <c r="O48">
        <v>2.0099999999999998</v>
      </c>
      <c r="P48">
        <v>1</v>
      </c>
      <c r="Q48">
        <v>1</v>
      </c>
      <c r="R48">
        <v>1</v>
      </c>
      <c r="S48">
        <v>12.12</v>
      </c>
      <c r="T48">
        <v>8.52</v>
      </c>
      <c r="U48">
        <v>12.38</v>
      </c>
    </row>
    <row r="49" spans="1:21">
      <c r="A49" s="1" t="s">
        <v>73</v>
      </c>
      <c r="B49" s="1" t="s">
        <v>70</v>
      </c>
      <c r="C49" s="2">
        <v>45204.501168981478</v>
      </c>
      <c r="D49" s="1" t="s">
        <v>138</v>
      </c>
      <c r="E49" s="1" t="s">
        <v>137</v>
      </c>
      <c r="F49" s="1" t="s">
        <v>77</v>
      </c>
      <c r="G49">
        <v>-0.4</v>
      </c>
      <c r="H49">
        <v>-0.4</v>
      </c>
      <c r="I49" t="s">
        <v>46</v>
      </c>
      <c r="J49">
        <v>3.61</v>
      </c>
      <c r="K49">
        <v>0.27</v>
      </c>
      <c r="L49">
        <v>68.83</v>
      </c>
      <c r="M49">
        <v>5.69</v>
      </c>
      <c r="N49" t="s">
        <v>144</v>
      </c>
      <c r="O49">
        <v>1.83</v>
      </c>
      <c r="P49">
        <v>1</v>
      </c>
      <c r="Q49">
        <v>1</v>
      </c>
      <c r="R49">
        <v>1</v>
      </c>
      <c r="S49">
        <v>9.6999999999999993</v>
      </c>
      <c r="T49">
        <v>-1.56</v>
      </c>
      <c r="U49">
        <v>2.68</v>
      </c>
    </row>
    <row r="50" spans="1:21">
      <c r="A50" s="1" t="s">
        <v>75</v>
      </c>
      <c r="B50" s="1" t="s">
        <v>70</v>
      </c>
      <c r="C50" s="2">
        <v>45204.502870370372</v>
      </c>
      <c r="D50" s="1" t="s">
        <v>43</v>
      </c>
      <c r="E50" s="1" t="s">
        <v>44</v>
      </c>
      <c r="F50" s="1" t="s">
        <v>92</v>
      </c>
      <c r="G50">
        <v>0.09</v>
      </c>
      <c r="H50">
        <v>0.09</v>
      </c>
      <c r="I50" t="s">
        <v>46</v>
      </c>
      <c r="J50">
        <v>302.22000000000003</v>
      </c>
      <c r="K50">
        <v>0</v>
      </c>
      <c r="L50">
        <v>3.11</v>
      </c>
      <c r="M50">
        <v>6.62</v>
      </c>
      <c r="N50">
        <v>2.19</v>
      </c>
      <c r="O50">
        <v>4.45</v>
      </c>
      <c r="P50">
        <v>1</v>
      </c>
      <c r="Q50">
        <v>1</v>
      </c>
      <c r="R50">
        <v>1</v>
      </c>
      <c r="S50">
        <v>298.95</v>
      </c>
      <c r="T50">
        <v>297.87</v>
      </c>
      <c r="U50">
        <v>309.83999999999997</v>
      </c>
    </row>
    <row r="51" spans="1:21">
      <c r="A51" s="1" t="s">
        <v>75</v>
      </c>
      <c r="B51" s="1" t="s">
        <v>70</v>
      </c>
      <c r="C51" s="2">
        <v>45204.502870370372</v>
      </c>
      <c r="D51" s="1" t="s">
        <v>102</v>
      </c>
      <c r="E51" s="1" t="s">
        <v>44</v>
      </c>
      <c r="F51" s="1" t="s">
        <v>92</v>
      </c>
      <c r="G51">
        <v>0.09</v>
      </c>
      <c r="H51">
        <v>0.09</v>
      </c>
      <c r="I51" t="s">
        <v>46</v>
      </c>
      <c r="J51">
        <v>363.85</v>
      </c>
      <c r="K51">
        <v>0.01</v>
      </c>
      <c r="L51">
        <v>6.33</v>
      </c>
      <c r="M51">
        <v>16.64</v>
      </c>
      <c r="N51">
        <v>4.57</v>
      </c>
      <c r="O51">
        <v>4.0199999999999996</v>
      </c>
      <c r="P51">
        <v>1</v>
      </c>
      <c r="Q51">
        <v>1</v>
      </c>
      <c r="R51">
        <v>1</v>
      </c>
      <c r="S51">
        <v>383.04</v>
      </c>
      <c r="T51">
        <v>353.53</v>
      </c>
      <c r="U51">
        <v>354.97</v>
      </c>
    </row>
    <row r="52" spans="1:21">
      <c r="A52" s="1" t="s">
        <v>75</v>
      </c>
      <c r="B52" s="1" t="s">
        <v>70</v>
      </c>
      <c r="C52" s="2">
        <v>45204.502870370372</v>
      </c>
      <c r="D52" s="1" t="s">
        <v>103</v>
      </c>
      <c r="E52" s="1" t="s">
        <v>104</v>
      </c>
      <c r="F52" s="1" t="s">
        <v>77</v>
      </c>
      <c r="G52">
        <v>-0.04</v>
      </c>
      <c r="H52">
        <v>-0.04</v>
      </c>
      <c r="I52" t="s">
        <v>46</v>
      </c>
      <c r="J52">
        <v>31.44</v>
      </c>
      <c r="K52">
        <v>0.01</v>
      </c>
      <c r="L52">
        <v>12.97</v>
      </c>
      <c r="M52">
        <v>2.57</v>
      </c>
      <c r="N52">
        <v>8.16</v>
      </c>
      <c r="O52">
        <v>1.57</v>
      </c>
      <c r="P52">
        <v>1</v>
      </c>
      <c r="Q52">
        <v>1</v>
      </c>
      <c r="R52">
        <v>1</v>
      </c>
      <c r="S52">
        <v>28.59</v>
      </c>
      <c r="T52">
        <v>33.57</v>
      </c>
      <c r="U52">
        <v>32.159999999999997</v>
      </c>
    </row>
    <row r="53" spans="1:21">
      <c r="A53" s="1" t="s">
        <v>75</v>
      </c>
      <c r="B53" s="1" t="s">
        <v>70</v>
      </c>
      <c r="C53" s="2">
        <v>45204.502870370372</v>
      </c>
      <c r="D53" s="1" t="s">
        <v>135</v>
      </c>
      <c r="E53" s="1" t="s">
        <v>104</v>
      </c>
      <c r="F53" s="1" t="s">
        <v>92</v>
      </c>
      <c r="G53">
        <v>0.01</v>
      </c>
      <c r="H53">
        <v>0.01</v>
      </c>
      <c r="I53" t="s">
        <v>46</v>
      </c>
      <c r="J53">
        <v>26.74</v>
      </c>
      <c r="K53">
        <v>0.01</v>
      </c>
      <c r="L53">
        <v>70.209999999999994</v>
      </c>
      <c r="M53">
        <v>3.95</v>
      </c>
      <c r="N53">
        <v>14.78</v>
      </c>
      <c r="O53">
        <v>1.76</v>
      </c>
      <c r="P53">
        <v>1</v>
      </c>
      <c r="Q53">
        <v>1</v>
      </c>
      <c r="R53">
        <v>1</v>
      </c>
      <c r="S53">
        <v>26.23</v>
      </c>
      <c r="T53">
        <v>30.91</v>
      </c>
      <c r="U53">
        <v>23.06</v>
      </c>
    </row>
    <row r="54" spans="1:21">
      <c r="A54" s="1" t="s">
        <v>75</v>
      </c>
      <c r="B54" s="1" t="s">
        <v>70</v>
      </c>
      <c r="C54" s="2">
        <v>45204.502870370372</v>
      </c>
      <c r="D54" s="1" t="s">
        <v>136</v>
      </c>
      <c r="E54" s="1" t="s">
        <v>137</v>
      </c>
      <c r="F54" s="1" t="s">
        <v>77</v>
      </c>
      <c r="G54">
        <v>0</v>
      </c>
      <c r="H54">
        <v>0</v>
      </c>
      <c r="I54" t="s">
        <v>46</v>
      </c>
      <c r="J54">
        <v>8.0299999999999994</v>
      </c>
      <c r="K54">
        <v>0.19</v>
      </c>
      <c r="L54">
        <v>7294.5</v>
      </c>
      <c r="M54">
        <v>2.46</v>
      </c>
      <c r="N54">
        <v>30.61</v>
      </c>
      <c r="O54">
        <v>2.0099999999999998</v>
      </c>
      <c r="P54">
        <v>1</v>
      </c>
      <c r="Q54">
        <v>1</v>
      </c>
      <c r="R54">
        <v>1</v>
      </c>
      <c r="S54">
        <v>10.17</v>
      </c>
      <c r="T54">
        <v>8.57</v>
      </c>
      <c r="U54">
        <v>5.35</v>
      </c>
    </row>
    <row r="55" spans="1:21">
      <c r="A55" s="1" t="s">
        <v>75</v>
      </c>
      <c r="B55" s="1" t="s">
        <v>70</v>
      </c>
      <c r="C55" s="2">
        <v>45204.502870370372</v>
      </c>
      <c r="D55" s="1" t="s">
        <v>138</v>
      </c>
      <c r="E55" s="1" t="s">
        <v>137</v>
      </c>
      <c r="F55" s="1" t="s">
        <v>77</v>
      </c>
      <c r="G55">
        <v>-0.16</v>
      </c>
      <c r="H55">
        <v>-0.16</v>
      </c>
      <c r="I55" t="s">
        <v>46</v>
      </c>
      <c r="J55">
        <v>8.52</v>
      </c>
      <c r="K55">
        <v>0.06</v>
      </c>
      <c r="L55">
        <v>39.520000000000003</v>
      </c>
      <c r="M55">
        <v>1.32</v>
      </c>
      <c r="N55">
        <v>15.54</v>
      </c>
      <c r="O55">
        <v>1.83</v>
      </c>
      <c r="P55">
        <v>1</v>
      </c>
      <c r="Q55">
        <v>1</v>
      </c>
      <c r="R55">
        <v>1</v>
      </c>
      <c r="S55">
        <v>7.24</v>
      </c>
      <c r="T55">
        <v>8.44</v>
      </c>
      <c r="U55">
        <v>9.89</v>
      </c>
    </row>
    <row r="56" spans="1:21">
      <c r="A56" s="1" t="s">
        <v>78</v>
      </c>
      <c r="B56" s="1" t="s">
        <v>70</v>
      </c>
      <c r="C56" s="2">
        <v>45204.506504629629</v>
      </c>
      <c r="D56" s="1" t="s">
        <v>43</v>
      </c>
      <c r="E56" s="1" t="s">
        <v>44</v>
      </c>
      <c r="F56" s="1" t="s">
        <v>92</v>
      </c>
      <c r="G56">
        <v>0.21</v>
      </c>
      <c r="H56">
        <v>20.309999999999999</v>
      </c>
      <c r="I56" t="s">
        <v>46</v>
      </c>
      <c r="J56">
        <v>580.53</v>
      </c>
      <c r="K56">
        <v>0.42</v>
      </c>
      <c r="L56">
        <v>2.0699999999999998</v>
      </c>
      <c r="M56">
        <v>10.19</v>
      </c>
      <c r="N56">
        <v>1.76</v>
      </c>
      <c r="O56">
        <v>4.45</v>
      </c>
      <c r="P56">
        <v>5.1999999999999998E-2</v>
      </c>
      <c r="Q56">
        <v>5</v>
      </c>
      <c r="R56">
        <v>1</v>
      </c>
      <c r="S56">
        <v>568.9</v>
      </c>
      <c r="T56">
        <v>584.83000000000004</v>
      </c>
      <c r="U56">
        <v>587.87</v>
      </c>
    </row>
    <row r="57" spans="1:21">
      <c r="A57" s="1" t="s">
        <v>78</v>
      </c>
      <c r="B57" s="1" t="s">
        <v>70</v>
      </c>
      <c r="C57" s="2">
        <v>45204.506504629629</v>
      </c>
      <c r="D57" s="1" t="s">
        <v>102</v>
      </c>
      <c r="E57" s="1" t="s">
        <v>44</v>
      </c>
      <c r="F57" s="1" t="s">
        <v>92</v>
      </c>
      <c r="G57">
        <v>0.21</v>
      </c>
      <c r="H57">
        <v>20.09</v>
      </c>
      <c r="I57" t="s">
        <v>46</v>
      </c>
      <c r="J57">
        <v>709.31</v>
      </c>
      <c r="K57">
        <v>0.05</v>
      </c>
      <c r="L57">
        <v>0.23</v>
      </c>
      <c r="M57">
        <v>1.43</v>
      </c>
      <c r="N57">
        <v>0.2</v>
      </c>
      <c r="O57">
        <v>4.0199999999999996</v>
      </c>
      <c r="P57">
        <v>5.1999999999999998E-2</v>
      </c>
      <c r="Q57">
        <v>5</v>
      </c>
      <c r="R57">
        <v>1</v>
      </c>
      <c r="S57">
        <v>710.52</v>
      </c>
      <c r="T57">
        <v>707.74</v>
      </c>
      <c r="U57">
        <v>709.67</v>
      </c>
    </row>
    <row r="58" spans="1:21">
      <c r="A58" s="1" t="s">
        <v>78</v>
      </c>
      <c r="B58" s="1" t="s">
        <v>70</v>
      </c>
      <c r="C58" s="2">
        <v>45204.506504629629</v>
      </c>
      <c r="D58" s="1" t="s">
        <v>103</v>
      </c>
      <c r="E58" s="1" t="s">
        <v>104</v>
      </c>
      <c r="F58" s="1" t="s">
        <v>92</v>
      </c>
      <c r="G58">
        <v>5.74</v>
      </c>
      <c r="H58">
        <v>552.16</v>
      </c>
      <c r="I58" t="s">
        <v>46</v>
      </c>
      <c r="J58">
        <v>2849.71</v>
      </c>
      <c r="K58">
        <v>1.08</v>
      </c>
      <c r="L58">
        <v>0.2</v>
      </c>
      <c r="M58">
        <v>5.48</v>
      </c>
      <c r="N58">
        <v>0.19</v>
      </c>
      <c r="O58">
        <v>1.57</v>
      </c>
      <c r="P58">
        <v>5.1999999999999998E-2</v>
      </c>
      <c r="Q58">
        <v>5</v>
      </c>
      <c r="R58">
        <v>1</v>
      </c>
      <c r="S58">
        <v>2850.08</v>
      </c>
      <c r="T58">
        <v>2855</v>
      </c>
      <c r="U58">
        <v>2844.05</v>
      </c>
    </row>
    <row r="59" spans="1:21">
      <c r="A59" s="1" t="s">
        <v>78</v>
      </c>
      <c r="B59" s="1" t="s">
        <v>70</v>
      </c>
      <c r="C59" s="2">
        <v>45204.506504629629</v>
      </c>
      <c r="D59" s="1" t="s">
        <v>135</v>
      </c>
      <c r="E59" s="1" t="s">
        <v>104</v>
      </c>
      <c r="F59" s="1" t="s">
        <v>92</v>
      </c>
      <c r="G59">
        <v>5.83</v>
      </c>
      <c r="H59">
        <v>560.24</v>
      </c>
      <c r="I59" t="s">
        <v>46</v>
      </c>
      <c r="J59">
        <v>3049.49</v>
      </c>
      <c r="K59">
        <v>2.2999999999999998</v>
      </c>
      <c r="L59">
        <v>0.41</v>
      </c>
      <c r="M59">
        <v>12.44</v>
      </c>
      <c r="N59">
        <v>0.41</v>
      </c>
      <c r="O59">
        <v>1.76</v>
      </c>
      <c r="P59">
        <v>5.1999999999999998E-2</v>
      </c>
      <c r="Q59">
        <v>5</v>
      </c>
      <c r="R59">
        <v>1</v>
      </c>
      <c r="S59">
        <v>3039.15</v>
      </c>
      <c r="T59">
        <v>3063.3</v>
      </c>
      <c r="U59">
        <v>3046.04</v>
      </c>
    </row>
    <row r="60" spans="1:21">
      <c r="A60" s="1" t="s">
        <v>78</v>
      </c>
      <c r="B60" s="1" t="s">
        <v>70</v>
      </c>
      <c r="C60" s="2">
        <v>45204.506504629629</v>
      </c>
      <c r="D60" s="1" t="s">
        <v>136</v>
      </c>
      <c r="E60" s="1" t="s">
        <v>137</v>
      </c>
      <c r="F60" s="1" t="s">
        <v>92</v>
      </c>
      <c r="G60">
        <v>2512.61</v>
      </c>
      <c r="H60">
        <v>241596.99</v>
      </c>
      <c r="I60" t="s">
        <v>46</v>
      </c>
      <c r="J60">
        <v>33003.339999999997</v>
      </c>
      <c r="K60">
        <v>1306.9100000000001</v>
      </c>
      <c r="L60">
        <v>0.54</v>
      </c>
      <c r="M60">
        <v>178.49</v>
      </c>
      <c r="N60">
        <v>0.54</v>
      </c>
      <c r="O60">
        <v>2.0099999999999998</v>
      </c>
      <c r="P60">
        <v>5.1999999999999998E-2</v>
      </c>
      <c r="Q60">
        <v>5</v>
      </c>
      <c r="R60">
        <v>1</v>
      </c>
      <c r="S60">
        <v>32801.18</v>
      </c>
      <c r="T60">
        <v>33139.160000000003</v>
      </c>
      <c r="U60">
        <v>33069.67</v>
      </c>
    </row>
    <row r="61" spans="1:21">
      <c r="A61" s="1" t="s">
        <v>78</v>
      </c>
      <c r="B61" s="1" t="s">
        <v>70</v>
      </c>
      <c r="C61" s="2">
        <v>45204.506504629629</v>
      </c>
      <c r="D61" s="1" t="s">
        <v>138</v>
      </c>
      <c r="E61" s="1" t="s">
        <v>137</v>
      </c>
      <c r="F61" s="1" t="s">
        <v>92</v>
      </c>
      <c r="G61">
        <v>2507.19</v>
      </c>
      <c r="H61">
        <v>241076.39</v>
      </c>
      <c r="I61" t="s">
        <v>46</v>
      </c>
      <c r="J61">
        <v>52350.720000000001</v>
      </c>
      <c r="K61">
        <v>1200.3599999999999</v>
      </c>
      <c r="L61">
        <v>0.5</v>
      </c>
      <c r="M61">
        <v>260.60000000000002</v>
      </c>
      <c r="N61">
        <v>0.5</v>
      </c>
      <c r="O61">
        <v>1.83</v>
      </c>
      <c r="P61">
        <v>5.1999999999999998E-2</v>
      </c>
      <c r="Q61">
        <v>5</v>
      </c>
      <c r="R61">
        <v>1</v>
      </c>
      <c r="S61">
        <v>52050.879999999997</v>
      </c>
      <c r="T61">
        <v>52478.6</v>
      </c>
      <c r="U61">
        <v>52522.69</v>
      </c>
    </row>
    <row r="62" spans="1:21">
      <c r="A62" s="1" t="s">
        <v>80</v>
      </c>
      <c r="B62" s="1" t="s">
        <v>70</v>
      </c>
      <c r="C62" s="2">
        <v>45204.507627314815</v>
      </c>
      <c r="D62" s="1" t="s">
        <v>43</v>
      </c>
      <c r="E62" s="1" t="s">
        <v>44</v>
      </c>
      <c r="F62" s="1" t="s">
        <v>92</v>
      </c>
      <c r="G62">
        <v>0.24</v>
      </c>
      <c r="H62">
        <v>22.04</v>
      </c>
      <c r="I62" t="s">
        <v>46</v>
      </c>
      <c r="J62">
        <v>641.75</v>
      </c>
      <c r="K62">
        <v>0.5</v>
      </c>
      <c r="L62">
        <v>2.27</v>
      </c>
      <c r="M62">
        <v>12.52</v>
      </c>
      <c r="N62">
        <v>1.95</v>
      </c>
      <c r="O62">
        <v>4.45</v>
      </c>
      <c r="P62">
        <v>5.3900000000000003E-2</v>
      </c>
      <c r="Q62">
        <v>5</v>
      </c>
      <c r="R62">
        <v>1</v>
      </c>
      <c r="S62">
        <v>656.21</v>
      </c>
      <c r="T62">
        <v>634.66</v>
      </c>
      <c r="U62">
        <v>634.38</v>
      </c>
    </row>
    <row r="63" spans="1:21">
      <c r="A63" s="1" t="s">
        <v>80</v>
      </c>
      <c r="B63" s="1" t="s">
        <v>70</v>
      </c>
      <c r="C63" s="2">
        <v>45204.507627314815</v>
      </c>
      <c r="D63" s="1" t="s">
        <v>102</v>
      </c>
      <c r="E63" s="1" t="s">
        <v>44</v>
      </c>
      <c r="F63" s="1" t="s">
        <v>92</v>
      </c>
      <c r="G63">
        <v>0.23</v>
      </c>
      <c r="H63">
        <v>21.73</v>
      </c>
      <c r="I63" t="s">
        <v>46</v>
      </c>
      <c r="J63">
        <v>783.14</v>
      </c>
      <c r="K63">
        <v>0.49</v>
      </c>
      <c r="L63">
        <v>2.2799999999999998</v>
      </c>
      <c r="M63">
        <v>15.53</v>
      </c>
      <c r="N63">
        <v>1.98</v>
      </c>
      <c r="O63">
        <v>4.0199999999999996</v>
      </c>
      <c r="P63">
        <v>5.3900000000000003E-2</v>
      </c>
      <c r="Q63">
        <v>5</v>
      </c>
      <c r="R63">
        <v>1</v>
      </c>
      <c r="S63">
        <v>795.4</v>
      </c>
      <c r="T63">
        <v>765.67</v>
      </c>
      <c r="U63">
        <v>788.33</v>
      </c>
    </row>
    <row r="64" spans="1:21">
      <c r="A64" s="1" t="s">
        <v>80</v>
      </c>
      <c r="B64" s="1" t="s">
        <v>70</v>
      </c>
      <c r="C64" s="2">
        <v>45204.507627314815</v>
      </c>
      <c r="D64" s="1" t="s">
        <v>103</v>
      </c>
      <c r="E64" s="1" t="s">
        <v>104</v>
      </c>
      <c r="F64" s="1" t="s">
        <v>92</v>
      </c>
      <c r="G64">
        <v>16.54</v>
      </c>
      <c r="H64">
        <v>1534.16</v>
      </c>
      <c r="I64" t="s">
        <v>46</v>
      </c>
      <c r="J64">
        <v>8110.94</v>
      </c>
      <c r="K64">
        <v>5.18</v>
      </c>
      <c r="L64">
        <v>0.34</v>
      </c>
      <c r="M64">
        <v>27.21</v>
      </c>
      <c r="N64">
        <v>0.34</v>
      </c>
      <c r="O64">
        <v>1.57</v>
      </c>
      <c r="P64">
        <v>5.3900000000000003E-2</v>
      </c>
      <c r="Q64">
        <v>5</v>
      </c>
      <c r="R64">
        <v>1</v>
      </c>
      <c r="S64">
        <v>8081.91</v>
      </c>
      <c r="T64">
        <v>8135.87</v>
      </c>
      <c r="U64">
        <v>8115.04</v>
      </c>
    </row>
    <row r="65" spans="1:21">
      <c r="A65" s="1" t="s">
        <v>80</v>
      </c>
      <c r="B65" s="1" t="s">
        <v>70</v>
      </c>
      <c r="C65" s="2">
        <v>45204.507627314815</v>
      </c>
      <c r="D65" s="1" t="s">
        <v>135</v>
      </c>
      <c r="E65" s="1" t="s">
        <v>104</v>
      </c>
      <c r="F65" s="1" t="s">
        <v>92</v>
      </c>
      <c r="G65">
        <v>16.600000000000001</v>
      </c>
      <c r="H65">
        <v>1539.69</v>
      </c>
      <c r="I65" t="s">
        <v>46</v>
      </c>
      <c r="J65">
        <v>8648.0400000000009</v>
      </c>
      <c r="K65">
        <v>2.82</v>
      </c>
      <c r="L65">
        <v>0.18</v>
      </c>
      <c r="M65">
        <v>15.81</v>
      </c>
      <c r="N65">
        <v>0.18</v>
      </c>
      <c r="O65">
        <v>1.76</v>
      </c>
      <c r="P65">
        <v>5.3900000000000003E-2</v>
      </c>
      <c r="Q65">
        <v>5</v>
      </c>
      <c r="R65">
        <v>1</v>
      </c>
      <c r="S65">
        <v>8640.23</v>
      </c>
      <c r="T65">
        <v>8637.65</v>
      </c>
      <c r="U65">
        <v>8666.24</v>
      </c>
    </row>
    <row r="66" spans="1:21">
      <c r="A66" s="1" t="s">
        <v>80</v>
      </c>
      <c r="B66" s="1" t="s">
        <v>70</v>
      </c>
      <c r="C66" s="2">
        <v>45204.507627314815</v>
      </c>
      <c r="D66" s="1" t="s">
        <v>136</v>
      </c>
      <c r="E66" s="1" t="s">
        <v>137</v>
      </c>
      <c r="F66" s="1" t="s">
        <v>92</v>
      </c>
      <c r="G66">
        <v>2519.65</v>
      </c>
      <c r="H66">
        <v>233733.69</v>
      </c>
      <c r="I66" t="s">
        <v>46</v>
      </c>
      <c r="J66">
        <v>33095.79</v>
      </c>
      <c r="K66">
        <v>496.61</v>
      </c>
      <c r="L66">
        <v>0.21</v>
      </c>
      <c r="M66">
        <v>70.3</v>
      </c>
      <c r="N66">
        <v>0.21</v>
      </c>
      <c r="O66">
        <v>2.0099999999999998</v>
      </c>
      <c r="P66">
        <v>5.3900000000000003E-2</v>
      </c>
      <c r="Q66">
        <v>5</v>
      </c>
      <c r="R66">
        <v>1</v>
      </c>
      <c r="S66">
        <v>33167.99</v>
      </c>
      <c r="T66">
        <v>33027.56</v>
      </c>
      <c r="U66">
        <v>33091.839999999997</v>
      </c>
    </row>
    <row r="67" spans="1:21">
      <c r="A67" s="1" t="s">
        <v>80</v>
      </c>
      <c r="B67" s="1" t="s">
        <v>70</v>
      </c>
      <c r="C67" s="2">
        <v>45204.507627314815</v>
      </c>
      <c r="D67" s="1" t="s">
        <v>138</v>
      </c>
      <c r="E67" s="1" t="s">
        <v>137</v>
      </c>
      <c r="F67" s="1" t="s">
        <v>92</v>
      </c>
      <c r="G67">
        <v>2509.89</v>
      </c>
      <c r="H67">
        <v>232828.08</v>
      </c>
      <c r="I67" t="s">
        <v>46</v>
      </c>
      <c r="J67">
        <v>52406.93</v>
      </c>
      <c r="K67">
        <v>423.37</v>
      </c>
      <c r="L67">
        <v>0.18</v>
      </c>
      <c r="M67">
        <v>95.27</v>
      </c>
      <c r="N67">
        <v>0.18</v>
      </c>
      <c r="O67">
        <v>1.83</v>
      </c>
      <c r="P67">
        <v>5.3900000000000003E-2</v>
      </c>
      <c r="Q67">
        <v>5</v>
      </c>
      <c r="R67">
        <v>1</v>
      </c>
      <c r="S67">
        <v>52487.7</v>
      </c>
      <c r="T67">
        <v>52431.22</v>
      </c>
      <c r="U67">
        <v>52301.86</v>
      </c>
    </row>
    <row r="68" spans="1:21">
      <c r="A68" s="1" t="s">
        <v>82</v>
      </c>
      <c r="B68" s="1" t="s">
        <v>70</v>
      </c>
      <c r="C68" s="2">
        <v>45204.508784722224</v>
      </c>
      <c r="D68" s="1" t="s">
        <v>43</v>
      </c>
      <c r="E68" s="1" t="s">
        <v>44</v>
      </c>
      <c r="F68" s="1" t="s">
        <v>92</v>
      </c>
      <c r="G68">
        <v>0.26</v>
      </c>
      <c r="H68">
        <v>23.53</v>
      </c>
      <c r="I68" t="s">
        <v>46</v>
      </c>
      <c r="J68">
        <v>685.76</v>
      </c>
      <c r="K68">
        <v>0.42</v>
      </c>
      <c r="L68">
        <v>1.78</v>
      </c>
      <c r="M68">
        <v>10.6</v>
      </c>
      <c r="N68">
        <v>1.55</v>
      </c>
      <c r="O68">
        <v>4.45</v>
      </c>
      <c r="P68">
        <v>5.45E-2</v>
      </c>
      <c r="Q68">
        <v>5</v>
      </c>
      <c r="R68">
        <v>1</v>
      </c>
      <c r="S68">
        <v>694.88</v>
      </c>
      <c r="T68">
        <v>674.13</v>
      </c>
      <c r="U68">
        <v>688.27</v>
      </c>
    </row>
    <row r="69" spans="1:21">
      <c r="A69" s="1" t="s">
        <v>82</v>
      </c>
      <c r="B69" s="1" t="s">
        <v>70</v>
      </c>
      <c r="C69" s="2">
        <v>45204.508784722224</v>
      </c>
      <c r="D69" s="1" t="s">
        <v>102</v>
      </c>
      <c r="E69" s="1" t="s">
        <v>44</v>
      </c>
      <c r="F69" s="1" t="s">
        <v>92</v>
      </c>
      <c r="G69">
        <v>0.26</v>
      </c>
      <c r="H69">
        <v>23.47</v>
      </c>
      <c r="I69" t="s">
        <v>46</v>
      </c>
      <c r="J69">
        <v>845.87</v>
      </c>
      <c r="K69">
        <v>0.21</v>
      </c>
      <c r="L69">
        <v>0.89</v>
      </c>
      <c r="M69">
        <v>6.63</v>
      </c>
      <c r="N69">
        <v>0.78</v>
      </c>
      <c r="O69">
        <v>4.0199999999999996</v>
      </c>
      <c r="P69">
        <v>5.45E-2</v>
      </c>
      <c r="Q69">
        <v>5</v>
      </c>
      <c r="R69">
        <v>1</v>
      </c>
      <c r="S69">
        <v>852.18</v>
      </c>
      <c r="T69">
        <v>838.97</v>
      </c>
      <c r="U69">
        <v>846.47</v>
      </c>
    </row>
    <row r="70" spans="1:21">
      <c r="A70" s="1" t="s">
        <v>82</v>
      </c>
      <c r="B70" s="1" t="s">
        <v>70</v>
      </c>
      <c r="C70" s="2">
        <v>45204.508784722224</v>
      </c>
      <c r="D70" s="1" t="s">
        <v>103</v>
      </c>
      <c r="E70" s="1" t="s">
        <v>104</v>
      </c>
      <c r="F70" s="1" t="s">
        <v>92</v>
      </c>
      <c r="G70">
        <v>29.36</v>
      </c>
      <c r="H70">
        <v>2693.52</v>
      </c>
      <c r="I70" t="s">
        <v>46</v>
      </c>
      <c r="J70">
        <v>14359.13</v>
      </c>
      <c r="K70">
        <v>4.57</v>
      </c>
      <c r="L70">
        <v>0.17</v>
      </c>
      <c r="M70">
        <v>24.28</v>
      </c>
      <c r="N70">
        <v>0.17</v>
      </c>
      <c r="O70">
        <v>1.57</v>
      </c>
      <c r="P70">
        <v>5.45E-2</v>
      </c>
      <c r="Q70">
        <v>5</v>
      </c>
      <c r="R70">
        <v>1</v>
      </c>
      <c r="S70">
        <v>14384.69</v>
      </c>
      <c r="T70">
        <v>14356.32</v>
      </c>
      <c r="U70">
        <v>14336.38</v>
      </c>
    </row>
    <row r="71" spans="1:21">
      <c r="A71" s="1" t="s">
        <v>82</v>
      </c>
      <c r="B71" s="1" t="s">
        <v>70</v>
      </c>
      <c r="C71" s="2">
        <v>45204.508784722224</v>
      </c>
      <c r="D71" s="1" t="s">
        <v>135</v>
      </c>
      <c r="E71" s="1" t="s">
        <v>104</v>
      </c>
      <c r="F71" s="1" t="s">
        <v>92</v>
      </c>
      <c r="G71">
        <v>29.5</v>
      </c>
      <c r="H71">
        <v>2706.21</v>
      </c>
      <c r="I71" t="s">
        <v>46</v>
      </c>
      <c r="J71">
        <v>15352.85</v>
      </c>
      <c r="K71">
        <v>8.0500000000000007</v>
      </c>
      <c r="L71">
        <v>0.3</v>
      </c>
      <c r="M71">
        <v>45.58</v>
      </c>
      <c r="N71">
        <v>0.3</v>
      </c>
      <c r="O71">
        <v>1.76</v>
      </c>
      <c r="P71">
        <v>5.45E-2</v>
      </c>
      <c r="Q71">
        <v>5</v>
      </c>
      <c r="R71">
        <v>1</v>
      </c>
      <c r="S71">
        <v>15402.11</v>
      </c>
      <c r="T71">
        <v>15312.17</v>
      </c>
      <c r="U71">
        <v>15344.27</v>
      </c>
    </row>
    <row r="72" spans="1:21">
      <c r="A72" s="1" t="s">
        <v>82</v>
      </c>
      <c r="B72" s="1" t="s">
        <v>70</v>
      </c>
      <c r="C72" s="2">
        <v>45204.508784722224</v>
      </c>
      <c r="D72" s="1" t="s">
        <v>136</v>
      </c>
      <c r="E72" s="1" t="s">
        <v>137</v>
      </c>
      <c r="F72" s="1" t="s">
        <v>92</v>
      </c>
      <c r="G72">
        <v>2508.0100000000002</v>
      </c>
      <c r="H72">
        <v>230092.46</v>
      </c>
      <c r="I72" t="s">
        <v>46</v>
      </c>
      <c r="J72">
        <v>32942.92</v>
      </c>
      <c r="K72">
        <v>402.67</v>
      </c>
      <c r="L72">
        <v>0.18</v>
      </c>
      <c r="M72">
        <v>57.64</v>
      </c>
      <c r="N72">
        <v>0.17</v>
      </c>
      <c r="O72">
        <v>2.0099999999999998</v>
      </c>
      <c r="P72">
        <v>5.45E-2</v>
      </c>
      <c r="Q72">
        <v>5</v>
      </c>
      <c r="R72">
        <v>1</v>
      </c>
      <c r="S72">
        <v>33006.300000000003</v>
      </c>
      <c r="T72">
        <v>32928.83</v>
      </c>
      <c r="U72">
        <v>32893.64</v>
      </c>
    </row>
    <row r="73" spans="1:21">
      <c r="A73" s="1" t="s">
        <v>82</v>
      </c>
      <c r="B73" s="1" t="s">
        <v>70</v>
      </c>
      <c r="C73" s="2">
        <v>45204.508784722224</v>
      </c>
      <c r="D73" s="1" t="s">
        <v>138</v>
      </c>
      <c r="E73" s="1" t="s">
        <v>137</v>
      </c>
      <c r="F73" s="1" t="s">
        <v>92</v>
      </c>
      <c r="G73">
        <v>2497.36</v>
      </c>
      <c r="H73">
        <v>229116.01</v>
      </c>
      <c r="I73" t="s">
        <v>46</v>
      </c>
      <c r="J73">
        <v>52145.52</v>
      </c>
      <c r="K73">
        <v>564.35</v>
      </c>
      <c r="L73">
        <v>0.25</v>
      </c>
      <c r="M73">
        <v>128.41</v>
      </c>
      <c r="N73">
        <v>0.25</v>
      </c>
      <c r="O73">
        <v>1.83</v>
      </c>
      <c r="P73">
        <v>5.45E-2</v>
      </c>
      <c r="Q73">
        <v>5</v>
      </c>
      <c r="R73">
        <v>1</v>
      </c>
      <c r="S73">
        <v>52250.31</v>
      </c>
      <c r="T73">
        <v>52183.98</v>
      </c>
      <c r="U73">
        <v>52002.27</v>
      </c>
    </row>
    <row r="74" spans="1:21">
      <c r="A74" s="1" t="s">
        <v>84</v>
      </c>
      <c r="B74" s="1" t="s">
        <v>70</v>
      </c>
      <c r="C74" s="2">
        <v>45204.510011574072</v>
      </c>
      <c r="D74" s="1" t="s">
        <v>43</v>
      </c>
      <c r="E74" s="1" t="s">
        <v>44</v>
      </c>
      <c r="F74" s="1" t="s">
        <v>92</v>
      </c>
      <c r="G74">
        <v>0.21</v>
      </c>
      <c r="H74">
        <v>20.68</v>
      </c>
      <c r="I74" t="s">
        <v>46</v>
      </c>
      <c r="J74">
        <v>578.79</v>
      </c>
      <c r="K74">
        <v>0.33</v>
      </c>
      <c r="L74">
        <v>1.61</v>
      </c>
      <c r="M74">
        <v>7.9</v>
      </c>
      <c r="N74">
        <v>1.36</v>
      </c>
      <c r="O74">
        <v>4.45</v>
      </c>
      <c r="P74">
        <v>5.0900000000000001E-2</v>
      </c>
      <c r="Q74">
        <v>5</v>
      </c>
      <c r="R74">
        <v>1</v>
      </c>
      <c r="S74">
        <v>585.47</v>
      </c>
      <c r="T74">
        <v>580.83000000000004</v>
      </c>
      <c r="U74">
        <v>570.08000000000004</v>
      </c>
    </row>
    <row r="75" spans="1:21">
      <c r="A75" s="1" t="s">
        <v>84</v>
      </c>
      <c r="B75" s="1" t="s">
        <v>70</v>
      </c>
      <c r="C75" s="2">
        <v>45204.510011574072</v>
      </c>
      <c r="D75" s="1" t="s">
        <v>102</v>
      </c>
      <c r="E75" s="1" t="s">
        <v>44</v>
      </c>
      <c r="F75" s="1" t="s">
        <v>92</v>
      </c>
      <c r="G75">
        <v>0.21</v>
      </c>
      <c r="H75">
        <v>20.98</v>
      </c>
      <c r="I75" t="s">
        <v>46</v>
      </c>
      <c r="J75">
        <v>722.8</v>
      </c>
      <c r="K75">
        <v>0.34</v>
      </c>
      <c r="L75">
        <v>1.61</v>
      </c>
      <c r="M75">
        <v>10.01</v>
      </c>
      <c r="N75">
        <v>1.38</v>
      </c>
      <c r="O75">
        <v>4.0199999999999996</v>
      </c>
      <c r="P75">
        <v>5.0900000000000001E-2</v>
      </c>
      <c r="Q75">
        <v>5</v>
      </c>
      <c r="R75">
        <v>1</v>
      </c>
      <c r="S75">
        <v>731.51</v>
      </c>
      <c r="T75">
        <v>725.03</v>
      </c>
      <c r="U75">
        <v>711.87</v>
      </c>
    </row>
    <row r="76" spans="1:21">
      <c r="A76" s="1" t="s">
        <v>84</v>
      </c>
      <c r="B76" s="1" t="s">
        <v>70</v>
      </c>
      <c r="C76" s="2">
        <v>45204.510011574072</v>
      </c>
      <c r="D76" s="1" t="s">
        <v>103</v>
      </c>
      <c r="E76" s="1" t="s">
        <v>104</v>
      </c>
      <c r="F76" s="1" t="s">
        <v>92</v>
      </c>
      <c r="G76">
        <v>0.19</v>
      </c>
      <c r="H76">
        <v>18.46</v>
      </c>
      <c r="I76" t="s">
        <v>46</v>
      </c>
      <c r="J76">
        <v>142.82</v>
      </c>
      <c r="K76">
        <v>1.97</v>
      </c>
      <c r="L76">
        <v>10.69</v>
      </c>
      <c r="M76">
        <v>9.7899999999999991</v>
      </c>
      <c r="N76">
        <v>6.85</v>
      </c>
      <c r="O76">
        <v>1.57</v>
      </c>
      <c r="P76">
        <v>5.0900000000000001E-2</v>
      </c>
      <c r="Q76">
        <v>5</v>
      </c>
      <c r="R76">
        <v>1</v>
      </c>
      <c r="S76">
        <v>153.52000000000001</v>
      </c>
      <c r="T76">
        <v>140.62</v>
      </c>
      <c r="U76">
        <v>134.31</v>
      </c>
    </row>
    <row r="77" spans="1:21">
      <c r="A77" s="1" t="s">
        <v>84</v>
      </c>
      <c r="B77" s="1" t="s">
        <v>70</v>
      </c>
      <c r="C77" s="2">
        <v>45204.510011574072</v>
      </c>
      <c r="D77" s="1" t="s">
        <v>135</v>
      </c>
      <c r="E77" s="1" t="s">
        <v>104</v>
      </c>
      <c r="F77" s="1" t="s">
        <v>92</v>
      </c>
      <c r="G77">
        <v>0.23</v>
      </c>
      <c r="H77">
        <v>23.08</v>
      </c>
      <c r="I77" t="s">
        <v>46</v>
      </c>
      <c r="J77">
        <v>143.25</v>
      </c>
      <c r="K77">
        <v>1.3</v>
      </c>
      <c r="L77">
        <v>5.62</v>
      </c>
      <c r="M77">
        <v>6.86</v>
      </c>
      <c r="N77">
        <v>4.79</v>
      </c>
      <c r="O77">
        <v>1.76</v>
      </c>
      <c r="P77">
        <v>5.0900000000000001E-2</v>
      </c>
      <c r="Q77">
        <v>5</v>
      </c>
      <c r="R77">
        <v>1</v>
      </c>
      <c r="S77">
        <v>138.25</v>
      </c>
      <c r="T77">
        <v>140.43</v>
      </c>
      <c r="U77">
        <v>151.07</v>
      </c>
    </row>
    <row r="78" spans="1:21">
      <c r="A78" s="1" t="s">
        <v>84</v>
      </c>
      <c r="B78" s="1" t="s">
        <v>70</v>
      </c>
      <c r="C78" s="2">
        <v>45204.510011574072</v>
      </c>
      <c r="D78" s="1" t="s">
        <v>136</v>
      </c>
      <c r="E78" s="1" t="s">
        <v>137</v>
      </c>
      <c r="F78" s="1" t="s">
        <v>92</v>
      </c>
      <c r="G78">
        <v>2537.63</v>
      </c>
      <c r="H78">
        <v>249275.73</v>
      </c>
      <c r="I78" t="s">
        <v>46</v>
      </c>
      <c r="J78">
        <v>33331.879999999997</v>
      </c>
      <c r="K78">
        <v>370.19</v>
      </c>
      <c r="L78">
        <v>0.15</v>
      </c>
      <c r="M78">
        <v>49.49</v>
      </c>
      <c r="N78">
        <v>0.15</v>
      </c>
      <c r="O78">
        <v>2.0099999999999998</v>
      </c>
      <c r="P78">
        <v>5.0900000000000001E-2</v>
      </c>
      <c r="Q78">
        <v>5</v>
      </c>
      <c r="R78">
        <v>1</v>
      </c>
      <c r="S78">
        <v>33274.74</v>
      </c>
      <c r="T78">
        <v>33359.72</v>
      </c>
      <c r="U78">
        <v>33361.17</v>
      </c>
    </row>
    <row r="79" spans="1:21">
      <c r="A79" s="1" t="s">
        <v>84</v>
      </c>
      <c r="B79" s="1" t="s">
        <v>70</v>
      </c>
      <c r="C79" s="2">
        <v>45204.510011574072</v>
      </c>
      <c r="D79" s="1" t="s">
        <v>138</v>
      </c>
      <c r="E79" s="1" t="s">
        <v>137</v>
      </c>
      <c r="F79" s="1" t="s">
        <v>92</v>
      </c>
      <c r="G79">
        <v>2524.9</v>
      </c>
      <c r="H79">
        <v>248025.74</v>
      </c>
      <c r="I79" t="s">
        <v>46</v>
      </c>
      <c r="J79">
        <v>52720.38</v>
      </c>
      <c r="K79">
        <v>899.4</v>
      </c>
      <c r="L79">
        <v>0.36</v>
      </c>
      <c r="M79">
        <v>191.13</v>
      </c>
      <c r="N79">
        <v>0.36</v>
      </c>
      <c r="O79">
        <v>1.83</v>
      </c>
      <c r="P79">
        <v>5.0900000000000001E-2</v>
      </c>
      <c r="Q79">
        <v>5</v>
      </c>
      <c r="R79">
        <v>1</v>
      </c>
      <c r="S79">
        <v>52513.25</v>
      </c>
      <c r="T79">
        <v>52889.94</v>
      </c>
      <c r="U79">
        <v>52757.95</v>
      </c>
    </row>
    <row r="80" spans="1:21">
      <c r="A80" s="1" t="s">
        <v>86</v>
      </c>
      <c r="B80" s="1" t="s">
        <v>70</v>
      </c>
      <c r="C80" s="2">
        <v>45204.511006944442</v>
      </c>
      <c r="D80" s="1" t="s">
        <v>43</v>
      </c>
      <c r="E80" s="1" t="s">
        <v>44</v>
      </c>
      <c r="F80" s="1" t="s">
        <v>92</v>
      </c>
      <c r="G80">
        <v>0.21</v>
      </c>
      <c r="H80">
        <v>19.309999999999999</v>
      </c>
      <c r="I80" t="s">
        <v>46</v>
      </c>
      <c r="J80">
        <v>577.80999999999995</v>
      </c>
      <c r="K80">
        <v>0.18</v>
      </c>
      <c r="L80">
        <v>0.92</v>
      </c>
      <c r="M80">
        <v>4.49</v>
      </c>
      <c r="N80">
        <v>0.78</v>
      </c>
      <c r="O80">
        <v>4.45</v>
      </c>
      <c r="P80">
        <v>5.4399999999999997E-2</v>
      </c>
      <c r="Q80">
        <v>5</v>
      </c>
      <c r="R80">
        <v>1</v>
      </c>
      <c r="S80">
        <v>573.29999999999995</v>
      </c>
      <c r="T80">
        <v>577.85</v>
      </c>
      <c r="U80">
        <v>582.27</v>
      </c>
    </row>
    <row r="81" spans="1:21">
      <c r="A81" s="1" t="s">
        <v>86</v>
      </c>
      <c r="B81" s="1" t="s">
        <v>70</v>
      </c>
      <c r="C81" s="2">
        <v>45204.511006944442</v>
      </c>
      <c r="D81" s="1" t="s">
        <v>102</v>
      </c>
      <c r="E81" s="1" t="s">
        <v>44</v>
      </c>
      <c r="F81" s="1" t="s">
        <v>92</v>
      </c>
      <c r="G81">
        <v>0.2</v>
      </c>
      <c r="H81">
        <v>18.809999999999999</v>
      </c>
      <c r="I81" t="s">
        <v>46</v>
      </c>
      <c r="J81">
        <v>696.82</v>
      </c>
      <c r="K81">
        <v>0.19</v>
      </c>
      <c r="L81">
        <v>1.04</v>
      </c>
      <c r="M81">
        <v>6.17</v>
      </c>
      <c r="N81">
        <v>0.89</v>
      </c>
      <c r="O81">
        <v>4.0199999999999996</v>
      </c>
      <c r="P81">
        <v>5.4399999999999997E-2</v>
      </c>
      <c r="Q81">
        <v>5</v>
      </c>
      <c r="R81">
        <v>1</v>
      </c>
      <c r="S81">
        <v>689.9</v>
      </c>
      <c r="T81">
        <v>698.79</v>
      </c>
      <c r="U81">
        <v>701.77</v>
      </c>
    </row>
    <row r="82" spans="1:21">
      <c r="A82" s="1" t="s">
        <v>86</v>
      </c>
      <c r="B82" s="1" t="s">
        <v>70</v>
      </c>
      <c r="C82" s="2">
        <v>45204.511006944442</v>
      </c>
      <c r="D82" s="1" t="s">
        <v>103</v>
      </c>
      <c r="E82" s="1" t="s">
        <v>104</v>
      </c>
      <c r="F82" s="1" t="s">
        <v>92</v>
      </c>
      <c r="G82">
        <v>12.5</v>
      </c>
      <c r="H82">
        <v>1149.1600000000001</v>
      </c>
      <c r="I82" t="s">
        <v>46</v>
      </c>
      <c r="J82">
        <v>6144.32</v>
      </c>
      <c r="K82">
        <v>5.15</v>
      </c>
      <c r="L82">
        <v>0.45</v>
      </c>
      <c r="M82">
        <v>27.3</v>
      </c>
      <c r="N82">
        <v>0.44</v>
      </c>
      <c r="O82">
        <v>1.57</v>
      </c>
      <c r="P82">
        <v>5.4399999999999997E-2</v>
      </c>
      <c r="Q82">
        <v>5</v>
      </c>
      <c r="R82">
        <v>1</v>
      </c>
      <c r="S82">
        <v>6114.19</v>
      </c>
      <c r="T82">
        <v>6151.37</v>
      </c>
      <c r="U82">
        <v>6167.41</v>
      </c>
    </row>
    <row r="83" spans="1:21">
      <c r="A83" s="1" t="s">
        <v>86</v>
      </c>
      <c r="B83" s="1" t="s">
        <v>70</v>
      </c>
      <c r="C83" s="2">
        <v>45204.511006944442</v>
      </c>
      <c r="D83" s="1" t="s">
        <v>135</v>
      </c>
      <c r="E83" s="1" t="s">
        <v>104</v>
      </c>
      <c r="F83" s="1" t="s">
        <v>92</v>
      </c>
      <c r="G83">
        <v>12.57</v>
      </c>
      <c r="H83">
        <v>1155.5</v>
      </c>
      <c r="I83" t="s">
        <v>46</v>
      </c>
      <c r="J83">
        <v>6555.48</v>
      </c>
      <c r="K83">
        <v>3.31</v>
      </c>
      <c r="L83">
        <v>0.28999999999999998</v>
      </c>
      <c r="M83">
        <v>18.72</v>
      </c>
      <c r="N83">
        <v>0.28999999999999998</v>
      </c>
      <c r="O83">
        <v>1.76</v>
      </c>
      <c r="P83">
        <v>5.4399999999999997E-2</v>
      </c>
      <c r="Q83">
        <v>5</v>
      </c>
      <c r="R83">
        <v>1</v>
      </c>
      <c r="S83">
        <v>6570.13</v>
      </c>
      <c r="T83">
        <v>6561.93</v>
      </c>
      <c r="U83">
        <v>6534.39</v>
      </c>
    </row>
    <row r="84" spans="1:21">
      <c r="A84" s="1" t="s">
        <v>86</v>
      </c>
      <c r="B84" s="1" t="s">
        <v>70</v>
      </c>
      <c r="C84" s="2">
        <v>45204.511006944442</v>
      </c>
      <c r="D84" s="1" t="s">
        <v>136</v>
      </c>
      <c r="E84" s="1" t="s">
        <v>137</v>
      </c>
      <c r="F84" s="1" t="s">
        <v>92</v>
      </c>
      <c r="G84">
        <v>2752.95</v>
      </c>
      <c r="H84">
        <v>253028.36</v>
      </c>
      <c r="I84" t="s">
        <v>46</v>
      </c>
      <c r="J84">
        <v>36159.449999999997</v>
      </c>
      <c r="K84">
        <v>678.49</v>
      </c>
      <c r="L84">
        <v>0.27</v>
      </c>
      <c r="M84">
        <v>96.94</v>
      </c>
      <c r="N84">
        <v>0.27</v>
      </c>
      <c r="O84">
        <v>2.0099999999999998</v>
      </c>
      <c r="P84">
        <v>5.4399999999999997E-2</v>
      </c>
      <c r="Q84">
        <v>5</v>
      </c>
      <c r="R84">
        <v>1</v>
      </c>
      <c r="S84">
        <v>36125.71</v>
      </c>
      <c r="T84">
        <v>36268.76</v>
      </c>
      <c r="U84">
        <v>36083.89</v>
      </c>
    </row>
    <row r="85" spans="1:21">
      <c r="A85" s="1" t="s">
        <v>86</v>
      </c>
      <c r="B85" s="1" t="s">
        <v>70</v>
      </c>
      <c r="C85" s="2">
        <v>45204.511006944442</v>
      </c>
      <c r="D85" s="1" t="s">
        <v>138</v>
      </c>
      <c r="E85" s="1" t="s">
        <v>137</v>
      </c>
      <c r="F85" s="1" t="s">
        <v>92</v>
      </c>
      <c r="G85">
        <v>2753.09</v>
      </c>
      <c r="H85">
        <v>253041.46</v>
      </c>
      <c r="I85" t="s">
        <v>46</v>
      </c>
      <c r="J85">
        <v>57483.93</v>
      </c>
      <c r="K85">
        <v>173.49</v>
      </c>
      <c r="L85">
        <v>7.0000000000000007E-2</v>
      </c>
      <c r="M85">
        <v>39.4</v>
      </c>
      <c r="N85">
        <v>7.0000000000000007E-2</v>
      </c>
      <c r="O85">
        <v>1.83</v>
      </c>
      <c r="P85">
        <v>5.4399999999999997E-2</v>
      </c>
      <c r="Q85">
        <v>5</v>
      </c>
      <c r="R85">
        <v>1</v>
      </c>
      <c r="S85">
        <v>57451.05</v>
      </c>
      <c r="T85">
        <v>57527.61</v>
      </c>
      <c r="U85">
        <v>57473.14</v>
      </c>
    </row>
    <row r="86" spans="1:21">
      <c r="A86" s="1" t="s">
        <v>88</v>
      </c>
      <c r="B86" s="1" t="s">
        <v>70</v>
      </c>
      <c r="C86" s="2">
        <v>45204.512349537035</v>
      </c>
      <c r="D86" s="1" t="s">
        <v>43</v>
      </c>
      <c r="E86" s="1" t="s">
        <v>44</v>
      </c>
      <c r="F86" s="1" t="s">
        <v>92</v>
      </c>
      <c r="G86">
        <v>0.25</v>
      </c>
      <c r="H86">
        <v>24.95</v>
      </c>
      <c r="I86" t="s">
        <v>46</v>
      </c>
      <c r="J86">
        <v>668.44</v>
      </c>
      <c r="K86">
        <v>0.86</v>
      </c>
      <c r="L86">
        <v>3.46</v>
      </c>
      <c r="M86">
        <v>20.07</v>
      </c>
      <c r="N86">
        <v>3</v>
      </c>
      <c r="O86">
        <v>4.45</v>
      </c>
      <c r="P86">
        <v>4.99E-2</v>
      </c>
      <c r="Q86">
        <v>5</v>
      </c>
      <c r="R86">
        <v>1</v>
      </c>
      <c r="S86">
        <v>682.24</v>
      </c>
      <c r="T86">
        <v>677.66</v>
      </c>
      <c r="U86">
        <v>645.41</v>
      </c>
    </row>
    <row r="87" spans="1:21">
      <c r="A87" s="1" t="s">
        <v>88</v>
      </c>
      <c r="B87" s="1" t="s">
        <v>70</v>
      </c>
      <c r="C87" s="2">
        <v>45204.512349537035</v>
      </c>
      <c r="D87" s="1" t="s">
        <v>102</v>
      </c>
      <c r="E87" s="1" t="s">
        <v>44</v>
      </c>
      <c r="F87" s="1" t="s">
        <v>92</v>
      </c>
      <c r="G87">
        <v>0.25</v>
      </c>
      <c r="H87">
        <v>24.57</v>
      </c>
      <c r="I87" t="s">
        <v>46</v>
      </c>
      <c r="J87">
        <v>815</v>
      </c>
      <c r="K87">
        <v>0.45</v>
      </c>
      <c r="L87">
        <v>1.82</v>
      </c>
      <c r="M87">
        <v>12.97</v>
      </c>
      <c r="N87">
        <v>1.59</v>
      </c>
      <c r="O87">
        <v>4.0199999999999996</v>
      </c>
      <c r="P87">
        <v>4.99E-2</v>
      </c>
      <c r="Q87">
        <v>5</v>
      </c>
      <c r="R87">
        <v>1</v>
      </c>
      <c r="S87">
        <v>827.39</v>
      </c>
      <c r="T87">
        <v>816.1</v>
      </c>
      <c r="U87">
        <v>801.52</v>
      </c>
    </row>
    <row r="88" spans="1:21">
      <c r="A88" s="1" t="s">
        <v>88</v>
      </c>
      <c r="B88" s="1" t="s">
        <v>70</v>
      </c>
      <c r="C88" s="2">
        <v>45204.512349537035</v>
      </c>
      <c r="D88" s="1" t="s">
        <v>103</v>
      </c>
      <c r="E88" s="1" t="s">
        <v>104</v>
      </c>
      <c r="F88" s="1" t="s">
        <v>92</v>
      </c>
      <c r="G88">
        <v>18.760000000000002</v>
      </c>
      <c r="H88">
        <v>1879.95</v>
      </c>
      <c r="I88" t="s">
        <v>46</v>
      </c>
      <c r="J88">
        <v>9194.58</v>
      </c>
      <c r="K88">
        <v>8.75</v>
      </c>
      <c r="L88">
        <v>0.47</v>
      </c>
      <c r="M88">
        <v>42.58</v>
      </c>
      <c r="N88">
        <v>0.46</v>
      </c>
      <c r="O88">
        <v>1.57</v>
      </c>
      <c r="P88">
        <v>4.99E-2</v>
      </c>
      <c r="Q88">
        <v>5</v>
      </c>
      <c r="R88">
        <v>1</v>
      </c>
      <c r="S88">
        <v>9227.5400000000009</v>
      </c>
      <c r="T88">
        <v>9209.68</v>
      </c>
      <c r="U88">
        <v>9146.51</v>
      </c>
    </row>
    <row r="89" spans="1:21">
      <c r="A89" s="1" t="s">
        <v>88</v>
      </c>
      <c r="B89" s="1" t="s">
        <v>70</v>
      </c>
      <c r="C89" s="2">
        <v>45204.512349537035</v>
      </c>
      <c r="D89" s="1" t="s">
        <v>135</v>
      </c>
      <c r="E89" s="1" t="s">
        <v>104</v>
      </c>
      <c r="F89" s="1" t="s">
        <v>92</v>
      </c>
      <c r="G89">
        <v>18.88</v>
      </c>
      <c r="H89">
        <v>1891.7</v>
      </c>
      <c r="I89" t="s">
        <v>46</v>
      </c>
      <c r="J89">
        <v>9833.75</v>
      </c>
      <c r="K89">
        <v>2.36</v>
      </c>
      <c r="L89">
        <v>0.12</v>
      </c>
      <c r="M89">
        <v>12.24</v>
      </c>
      <c r="N89">
        <v>0.12</v>
      </c>
      <c r="O89">
        <v>1.76</v>
      </c>
      <c r="P89">
        <v>4.99E-2</v>
      </c>
      <c r="Q89">
        <v>5</v>
      </c>
      <c r="R89">
        <v>1</v>
      </c>
      <c r="S89">
        <v>9838.3700000000008</v>
      </c>
      <c r="T89">
        <v>9843</v>
      </c>
      <c r="U89">
        <v>9819.8700000000008</v>
      </c>
    </row>
    <row r="90" spans="1:21">
      <c r="A90" s="1" t="s">
        <v>88</v>
      </c>
      <c r="B90" s="1" t="s">
        <v>70</v>
      </c>
      <c r="C90" s="2">
        <v>45204.512349537035</v>
      </c>
      <c r="D90" s="1" t="s">
        <v>136</v>
      </c>
      <c r="E90" s="1" t="s">
        <v>137</v>
      </c>
      <c r="F90" s="1" t="s">
        <v>92</v>
      </c>
      <c r="G90">
        <v>2522.0700000000002</v>
      </c>
      <c r="H90">
        <v>252712.28</v>
      </c>
      <c r="I90" t="s">
        <v>46</v>
      </c>
      <c r="J90">
        <v>33127.57</v>
      </c>
      <c r="K90">
        <v>403.1</v>
      </c>
      <c r="L90">
        <v>0.16</v>
      </c>
      <c r="M90">
        <v>52.83</v>
      </c>
      <c r="N90">
        <v>0.16</v>
      </c>
      <c r="O90">
        <v>2.0099999999999998</v>
      </c>
      <c r="P90">
        <v>4.99E-2</v>
      </c>
      <c r="Q90">
        <v>5</v>
      </c>
      <c r="R90">
        <v>1</v>
      </c>
      <c r="S90">
        <v>33134.449999999997</v>
      </c>
      <c r="T90">
        <v>33176.61</v>
      </c>
      <c r="U90">
        <v>33071.629999999997</v>
      </c>
    </row>
    <row r="91" spans="1:21">
      <c r="A91" s="1" t="s">
        <v>88</v>
      </c>
      <c r="B91" s="1" t="s">
        <v>70</v>
      </c>
      <c r="C91" s="2">
        <v>45204.512349537035</v>
      </c>
      <c r="D91" s="1" t="s">
        <v>138</v>
      </c>
      <c r="E91" s="1" t="s">
        <v>137</v>
      </c>
      <c r="F91" s="1" t="s">
        <v>92</v>
      </c>
      <c r="G91">
        <v>2508.9499999999998</v>
      </c>
      <c r="H91">
        <v>251397.42</v>
      </c>
      <c r="I91" t="s">
        <v>46</v>
      </c>
      <c r="J91">
        <v>52387.3</v>
      </c>
      <c r="K91">
        <v>815.31</v>
      </c>
      <c r="L91">
        <v>0.32</v>
      </c>
      <c r="M91">
        <v>169.86</v>
      </c>
      <c r="N91">
        <v>0.32</v>
      </c>
      <c r="O91">
        <v>1.83</v>
      </c>
      <c r="P91">
        <v>4.99E-2</v>
      </c>
      <c r="Q91">
        <v>5</v>
      </c>
      <c r="R91">
        <v>1</v>
      </c>
      <c r="S91">
        <v>52283.1</v>
      </c>
      <c r="T91">
        <v>52583.3</v>
      </c>
      <c r="U91">
        <v>52295.48</v>
      </c>
    </row>
    <row r="92" spans="1:21">
      <c r="A92" s="1" t="s">
        <v>90</v>
      </c>
      <c r="B92" s="1" t="s">
        <v>70</v>
      </c>
      <c r="C92" s="2">
        <v>45204.513483796298</v>
      </c>
      <c r="D92" s="1" t="s">
        <v>43</v>
      </c>
      <c r="E92" s="1" t="s">
        <v>44</v>
      </c>
      <c r="F92" s="1" t="s">
        <v>92</v>
      </c>
      <c r="G92">
        <v>186.81</v>
      </c>
      <c r="H92">
        <v>17893.669999999998</v>
      </c>
      <c r="I92" t="s">
        <v>46</v>
      </c>
      <c r="J92">
        <v>434638.56</v>
      </c>
      <c r="K92">
        <v>70.41</v>
      </c>
      <c r="L92">
        <v>0.39</v>
      </c>
      <c r="M92">
        <v>1710</v>
      </c>
      <c r="N92">
        <v>0.39</v>
      </c>
      <c r="O92">
        <v>4.45</v>
      </c>
      <c r="P92">
        <v>5.2200000000000003E-2</v>
      </c>
      <c r="Q92">
        <v>5</v>
      </c>
      <c r="R92">
        <v>1</v>
      </c>
      <c r="S92">
        <v>434007.22</v>
      </c>
      <c r="T92">
        <v>433334</v>
      </c>
      <c r="U92">
        <v>436574.47</v>
      </c>
    </row>
    <row r="93" spans="1:21">
      <c r="A93" s="1" t="s">
        <v>90</v>
      </c>
      <c r="B93" s="1" t="s">
        <v>70</v>
      </c>
      <c r="C93" s="2">
        <v>45204.513483796298</v>
      </c>
      <c r="D93" s="1" t="s">
        <v>102</v>
      </c>
      <c r="E93" s="1" t="s">
        <v>44</v>
      </c>
      <c r="F93" s="1" t="s">
        <v>92</v>
      </c>
      <c r="G93">
        <v>185.66</v>
      </c>
      <c r="H93">
        <v>17783.63</v>
      </c>
      <c r="I93" t="s">
        <v>46</v>
      </c>
      <c r="J93">
        <v>540824.27</v>
      </c>
      <c r="K93">
        <v>80.180000000000007</v>
      </c>
      <c r="L93">
        <v>0.45</v>
      </c>
      <c r="M93">
        <v>2437.98</v>
      </c>
      <c r="N93">
        <v>0.45</v>
      </c>
      <c r="O93">
        <v>4.0199999999999996</v>
      </c>
      <c r="P93">
        <v>5.2200000000000003E-2</v>
      </c>
      <c r="Q93">
        <v>5</v>
      </c>
      <c r="R93">
        <v>1</v>
      </c>
      <c r="S93">
        <v>539081.35</v>
      </c>
      <c r="T93">
        <v>539781.19999999995</v>
      </c>
      <c r="U93">
        <v>543610.26</v>
      </c>
    </row>
    <row r="94" spans="1:21">
      <c r="A94" s="1" t="s">
        <v>90</v>
      </c>
      <c r="B94" s="1" t="s">
        <v>70</v>
      </c>
      <c r="C94" s="2">
        <v>45204.513483796298</v>
      </c>
      <c r="D94" s="1" t="s">
        <v>103</v>
      </c>
      <c r="E94" s="1" t="s">
        <v>104</v>
      </c>
      <c r="F94" s="1" t="s">
        <v>77</v>
      </c>
      <c r="G94">
        <v>-0.03</v>
      </c>
      <c r="H94">
        <v>-2.96</v>
      </c>
      <c r="I94" t="s">
        <v>46</v>
      </c>
      <c r="J94">
        <v>36.14</v>
      </c>
      <c r="K94">
        <v>0.79</v>
      </c>
      <c r="L94">
        <v>26.75</v>
      </c>
      <c r="M94">
        <v>4.03</v>
      </c>
      <c r="N94">
        <v>11.16</v>
      </c>
      <c r="O94">
        <v>1.57</v>
      </c>
      <c r="P94">
        <v>5.2200000000000003E-2</v>
      </c>
      <c r="Q94">
        <v>5</v>
      </c>
      <c r="R94">
        <v>1</v>
      </c>
      <c r="S94">
        <v>31.77</v>
      </c>
      <c r="T94">
        <v>36.9</v>
      </c>
      <c r="U94">
        <v>39.729999999999997</v>
      </c>
    </row>
    <row r="95" spans="1:21">
      <c r="A95" s="1" t="s">
        <v>90</v>
      </c>
      <c r="B95" s="1" t="s">
        <v>70</v>
      </c>
      <c r="C95" s="2">
        <v>45204.513483796298</v>
      </c>
      <c r="D95" s="1" t="s">
        <v>135</v>
      </c>
      <c r="E95" s="1" t="s">
        <v>104</v>
      </c>
      <c r="F95" s="1" t="s">
        <v>92</v>
      </c>
      <c r="G95">
        <v>0.05</v>
      </c>
      <c r="H95">
        <v>5.21</v>
      </c>
      <c r="I95" t="s">
        <v>46</v>
      </c>
      <c r="J95">
        <v>49.36</v>
      </c>
      <c r="K95">
        <v>0.42</v>
      </c>
      <c r="L95">
        <v>8.0299999999999994</v>
      </c>
      <c r="M95">
        <v>2.27</v>
      </c>
      <c r="N95">
        <v>4.5999999999999996</v>
      </c>
      <c r="O95">
        <v>1.76</v>
      </c>
      <c r="P95">
        <v>5.2200000000000003E-2</v>
      </c>
      <c r="Q95">
        <v>5</v>
      </c>
      <c r="R95">
        <v>1</v>
      </c>
      <c r="S95">
        <v>46.94</v>
      </c>
      <c r="T95">
        <v>49.71</v>
      </c>
      <c r="U95">
        <v>51.44</v>
      </c>
    </row>
    <row r="96" spans="1:21">
      <c r="A96" s="1" t="s">
        <v>90</v>
      </c>
      <c r="B96" s="1" t="s">
        <v>70</v>
      </c>
      <c r="C96" s="2">
        <v>45204.513483796298</v>
      </c>
      <c r="D96" s="1" t="s">
        <v>136</v>
      </c>
      <c r="E96" s="1" t="s">
        <v>137</v>
      </c>
      <c r="F96" s="1" t="s">
        <v>92</v>
      </c>
      <c r="G96">
        <v>2479.81</v>
      </c>
      <c r="H96">
        <v>237529.5</v>
      </c>
      <c r="I96" t="s">
        <v>46</v>
      </c>
      <c r="J96">
        <v>32572.6</v>
      </c>
      <c r="K96">
        <v>850.52</v>
      </c>
      <c r="L96">
        <v>0.36</v>
      </c>
      <c r="M96">
        <v>116.6</v>
      </c>
      <c r="N96">
        <v>0.36</v>
      </c>
      <c r="O96">
        <v>2.0099999999999998</v>
      </c>
      <c r="P96">
        <v>5.2200000000000003E-2</v>
      </c>
      <c r="Q96">
        <v>5</v>
      </c>
      <c r="R96">
        <v>1</v>
      </c>
      <c r="S96">
        <v>32488.71</v>
      </c>
      <c r="T96">
        <v>32523.35</v>
      </c>
      <c r="U96">
        <v>32705.75</v>
      </c>
    </row>
    <row r="97" spans="1:21">
      <c r="A97" s="1" t="s">
        <v>90</v>
      </c>
      <c r="B97" s="1" t="s">
        <v>70</v>
      </c>
      <c r="C97" s="2">
        <v>45204.513483796298</v>
      </c>
      <c r="D97" s="1" t="s">
        <v>138</v>
      </c>
      <c r="E97" s="1" t="s">
        <v>137</v>
      </c>
      <c r="F97" s="1" t="s">
        <v>92</v>
      </c>
      <c r="G97">
        <v>2466.9699999999998</v>
      </c>
      <c r="H97">
        <v>236299.4</v>
      </c>
      <c r="I97" t="s">
        <v>46</v>
      </c>
      <c r="J97">
        <v>51510.93</v>
      </c>
      <c r="K97">
        <v>1045.21</v>
      </c>
      <c r="L97">
        <v>0.44</v>
      </c>
      <c r="M97">
        <v>227.79</v>
      </c>
      <c r="N97">
        <v>0.44</v>
      </c>
      <c r="O97">
        <v>1.83</v>
      </c>
      <c r="P97">
        <v>5.2200000000000003E-2</v>
      </c>
      <c r="Q97">
        <v>5</v>
      </c>
      <c r="R97">
        <v>1</v>
      </c>
      <c r="S97">
        <v>51355.79</v>
      </c>
      <c r="T97">
        <v>51404.55</v>
      </c>
      <c r="U97">
        <v>51772.45</v>
      </c>
    </row>
    <row r="98" spans="1:21">
      <c r="A98" s="1" t="s">
        <v>93</v>
      </c>
      <c r="B98" s="1" t="s">
        <v>70</v>
      </c>
      <c r="C98" s="2">
        <v>45204.514444444445</v>
      </c>
      <c r="D98" s="1" t="s">
        <v>43</v>
      </c>
      <c r="E98" s="1" t="s">
        <v>44</v>
      </c>
      <c r="F98" s="1" t="s">
        <v>100</v>
      </c>
      <c r="G98">
        <v>663.45</v>
      </c>
      <c r="H98">
        <v>65043.78</v>
      </c>
      <c r="I98" t="s">
        <v>46</v>
      </c>
      <c r="J98">
        <v>1543371.21</v>
      </c>
      <c r="K98">
        <v>103.24</v>
      </c>
      <c r="L98">
        <v>0.16</v>
      </c>
      <c r="M98">
        <v>2449.61</v>
      </c>
      <c r="N98">
        <v>0.16</v>
      </c>
      <c r="O98">
        <v>4.45</v>
      </c>
      <c r="P98">
        <v>5.0999999999999997E-2</v>
      </c>
      <c r="Q98">
        <v>5</v>
      </c>
      <c r="R98">
        <v>1</v>
      </c>
      <c r="S98">
        <v>1543887.09</v>
      </c>
      <c r="T98">
        <v>1540704.74</v>
      </c>
      <c r="U98">
        <v>1545521.79</v>
      </c>
    </row>
    <row r="99" spans="1:21">
      <c r="A99" s="1" t="s">
        <v>93</v>
      </c>
      <c r="B99" s="1" t="s">
        <v>70</v>
      </c>
      <c r="C99" s="2">
        <v>45204.514444444445</v>
      </c>
      <c r="D99" s="1" t="s">
        <v>102</v>
      </c>
      <c r="E99" s="1" t="s">
        <v>44</v>
      </c>
      <c r="F99" s="1" t="s">
        <v>100</v>
      </c>
      <c r="G99">
        <v>665.75</v>
      </c>
      <c r="H99">
        <v>65269.46</v>
      </c>
      <c r="I99" t="s">
        <v>46</v>
      </c>
      <c r="J99">
        <v>1939041.2</v>
      </c>
      <c r="K99">
        <v>99.11</v>
      </c>
      <c r="L99">
        <v>0.15</v>
      </c>
      <c r="M99">
        <v>2944.23</v>
      </c>
      <c r="N99">
        <v>0.15</v>
      </c>
      <c r="O99">
        <v>4.0199999999999996</v>
      </c>
      <c r="P99">
        <v>5.0999999999999997E-2</v>
      </c>
      <c r="Q99">
        <v>5</v>
      </c>
      <c r="R99">
        <v>1</v>
      </c>
      <c r="S99">
        <v>1938388.56</v>
      </c>
      <c r="T99">
        <v>1936478.05</v>
      </c>
      <c r="U99">
        <v>1942256.98</v>
      </c>
    </row>
    <row r="100" spans="1:21">
      <c r="A100" s="1" t="s">
        <v>93</v>
      </c>
      <c r="B100" s="1" t="s">
        <v>70</v>
      </c>
      <c r="C100" s="2">
        <v>45204.514444444445</v>
      </c>
      <c r="D100" s="1" t="s">
        <v>103</v>
      </c>
      <c r="E100" s="1" t="s">
        <v>104</v>
      </c>
      <c r="F100" s="1" t="s">
        <v>92</v>
      </c>
      <c r="G100">
        <v>0.08</v>
      </c>
      <c r="H100">
        <v>8.15</v>
      </c>
      <c r="I100" t="s">
        <v>46</v>
      </c>
      <c r="J100">
        <v>91.71</v>
      </c>
      <c r="K100">
        <v>0.56000000000000005</v>
      </c>
      <c r="L100">
        <v>6.86</v>
      </c>
      <c r="M100">
        <v>2.78</v>
      </c>
      <c r="N100">
        <v>3.03</v>
      </c>
      <c r="O100">
        <v>1.57</v>
      </c>
      <c r="P100">
        <v>5.0999999999999997E-2</v>
      </c>
      <c r="Q100">
        <v>5</v>
      </c>
      <c r="R100">
        <v>1</v>
      </c>
      <c r="S100">
        <v>94.02</v>
      </c>
      <c r="T100">
        <v>88.63</v>
      </c>
      <c r="U100">
        <v>92.48</v>
      </c>
    </row>
    <row r="101" spans="1:21">
      <c r="A101" s="1" t="s">
        <v>93</v>
      </c>
      <c r="B101" s="1" t="s">
        <v>70</v>
      </c>
      <c r="C101" s="2">
        <v>45204.514444444445</v>
      </c>
      <c r="D101" s="1" t="s">
        <v>135</v>
      </c>
      <c r="E101" s="1" t="s">
        <v>104</v>
      </c>
      <c r="F101" s="1" t="s">
        <v>92</v>
      </c>
      <c r="G101">
        <v>0.28000000000000003</v>
      </c>
      <c r="H101">
        <v>27.24</v>
      </c>
      <c r="I101" t="s">
        <v>46</v>
      </c>
      <c r="J101">
        <v>165.55</v>
      </c>
      <c r="K101">
        <v>0.35</v>
      </c>
      <c r="L101">
        <v>1.29</v>
      </c>
      <c r="M101">
        <v>1.86</v>
      </c>
      <c r="N101">
        <v>1.1200000000000001</v>
      </c>
      <c r="O101">
        <v>1.76</v>
      </c>
      <c r="P101">
        <v>5.0999999999999997E-2</v>
      </c>
      <c r="Q101">
        <v>5</v>
      </c>
      <c r="R101">
        <v>1</v>
      </c>
      <c r="S101">
        <v>165.03</v>
      </c>
      <c r="T101">
        <v>167.61</v>
      </c>
      <c r="U101">
        <v>164</v>
      </c>
    </row>
    <row r="102" spans="1:21">
      <c r="A102" s="1" t="s">
        <v>93</v>
      </c>
      <c r="B102" s="1" t="s">
        <v>70</v>
      </c>
      <c r="C102" s="2">
        <v>45204.514444444445</v>
      </c>
      <c r="D102" s="1" t="s">
        <v>136</v>
      </c>
      <c r="E102" s="1" t="s">
        <v>137</v>
      </c>
      <c r="F102" s="1" t="s">
        <v>92</v>
      </c>
      <c r="G102">
        <v>2208.46</v>
      </c>
      <c r="H102">
        <v>216515.81</v>
      </c>
      <c r="I102" t="s">
        <v>46</v>
      </c>
      <c r="J102">
        <v>29009.31</v>
      </c>
      <c r="K102">
        <v>445.53</v>
      </c>
      <c r="L102">
        <v>0.21</v>
      </c>
      <c r="M102">
        <v>59.68</v>
      </c>
      <c r="N102">
        <v>0.21</v>
      </c>
      <c r="O102">
        <v>2.0099999999999998</v>
      </c>
      <c r="P102">
        <v>5.0999999999999997E-2</v>
      </c>
      <c r="Q102">
        <v>5</v>
      </c>
      <c r="R102">
        <v>1</v>
      </c>
      <c r="S102">
        <v>29049.42</v>
      </c>
      <c r="T102">
        <v>28940.73</v>
      </c>
      <c r="U102">
        <v>29037.78</v>
      </c>
    </row>
    <row r="103" spans="1:21">
      <c r="A103" s="1" t="s">
        <v>93</v>
      </c>
      <c r="B103" s="1" t="s">
        <v>70</v>
      </c>
      <c r="C103" s="2">
        <v>45204.514444444445</v>
      </c>
      <c r="D103" s="1" t="s">
        <v>138</v>
      </c>
      <c r="E103" s="1" t="s">
        <v>137</v>
      </c>
      <c r="F103" s="1" t="s">
        <v>92</v>
      </c>
      <c r="G103">
        <v>2201.7399999999998</v>
      </c>
      <c r="H103">
        <v>215856.86</v>
      </c>
      <c r="I103" t="s">
        <v>46</v>
      </c>
      <c r="J103">
        <v>45974.22</v>
      </c>
      <c r="K103">
        <v>353.15</v>
      </c>
      <c r="L103">
        <v>0.16</v>
      </c>
      <c r="M103">
        <v>75.2</v>
      </c>
      <c r="N103">
        <v>0.16</v>
      </c>
      <c r="O103">
        <v>1.83</v>
      </c>
      <c r="P103">
        <v>5.0999999999999997E-2</v>
      </c>
      <c r="Q103">
        <v>5</v>
      </c>
      <c r="R103">
        <v>1</v>
      </c>
      <c r="S103">
        <v>45962.48</v>
      </c>
      <c r="T103">
        <v>45905.58</v>
      </c>
      <c r="U103">
        <v>46054.6</v>
      </c>
    </row>
    <row r="104" spans="1:21">
      <c r="A104" s="1" t="s">
        <v>95</v>
      </c>
      <c r="B104" s="1" t="s">
        <v>70</v>
      </c>
      <c r="C104" s="2">
        <v>45204.515416666669</v>
      </c>
      <c r="D104" s="1" t="s">
        <v>43</v>
      </c>
      <c r="E104" s="1" t="s">
        <v>44</v>
      </c>
      <c r="F104" s="1" t="s">
        <v>77</v>
      </c>
      <c r="G104">
        <v>-0.03</v>
      </c>
      <c r="H104">
        <v>-0.03</v>
      </c>
      <c r="I104" t="s">
        <v>46</v>
      </c>
      <c r="J104">
        <v>26.46</v>
      </c>
      <c r="K104">
        <v>0</v>
      </c>
      <c r="L104">
        <v>4.6100000000000003</v>
      </c>
      <c r="M104">
        <v>2.89</v>
      </c>
      <c r="N104">
        <v>10.91</v>
      </c>
      <c r="O104">
        <v>4.45</v>
      </c>
      <c r="P104">
        <v>1</v>
      </c>
      <c r="Q104">
        <v>1</v>
      </c>
      <c r="R104">
        <v>1</v>
      </c>
      <c r="S104">
        <v>24.44</v>
      </c>
      <c r="T104">
        <v>25.17</v>
      </c>
      <c r="U104">
        <v>29.77</v>
      </c>
    </row>
    <row r="105" spans="1:21">
      <c r="A105" s="1" t="s">
        <v>95</v>
      </c>
      <c r="B105" s="1" t="s">
        <v>70</v>
      </c>
      <c r="C105" s="2">
        <v>45204.515416666669</v>
      </c>
      <c r="D105" s="1" t="s">
        <v>102</v>
      </c>
      <c r="E105" s="1" t="s">
        <v>44</v>
      </c>
      <c r="F105" s="1" t="s">
        <v>77</v>
      </c>
      <c r="G105">
        <v>-0.03</v>
      </c>
      <c r="H105">
        <v>-0.03</v>
      </c>
      <c r="I105" t="s">
        <v>46</v>
      </c>
      <c r="J105">
        <v>22.04</v>
      </c>
      <c r="K105">
        <v>0</v>
      </c>
      <c r="L105">
        <v>4.91</v>
      </c>
      <c r="M105">
        <v>3.87</v>
      </c>
      <c r="N105">
        <v>17.55</v>
      </c>
      <c r="O105">
        <v>4.0199999999999996</v>
      </c>
      <c r="P105">
        <v>1</v>
      </c>
      <c r="Q105">
        <v>1</v>
      </c>
      <c r="R105">
        <v>1</v>
      </c>
      <c r="S105">
        <v>26.38</v>
      </c>
      <c r="T105">
        <v>20.75</v>
      </c>
      <c r="U105">
        <v>18.98</v>
      </c>
    </row>
    <row r="106" spans="1:21">
      <c r="A106" s="1" t="s">
        <v>95</v>
      </c>
      <c r="B106" s="1" t="s">
        <v>70</v>
      </c>
      <c r="C106" s="2">
        <v>45204.515416666669</v>
      </c>
      <c r="D106" s="1" t="s">
        <v>103</v>
      </c>
      <c r="E106" s="1" t="s">
        <v>104</v>
      </c>
      <c r="F106" s="1" t="s">
        <v>77</v>
      </c>
      <c r="G106">
        <v>-0.08</v>
      </c>
      <c r="H106">
        <v>-0.08</v>
      </c>
      <c r="I106" t="s">
        <v>46</v>
      </c>
      <c r="J106">
        <v>11.35</v>
      </c>
      <c r="K106">
        <v>0</v>
      </c>
      <c r="L106">
        <v>1.9</v>
      </c>
      <c r="M106">
        <v>0.76</v>
      </c>
      <c r="N106">
        <v>6.67</v>
      </c>
      <c r="O106">
        <v>1.57</v>
      </c>
      <c r="P106">
        <v>1</v>
      </c>
      <c r="Q106">
        <v>1</v>
      </c>
      <c r="R106">
        <v>1</v>
      </c>
      <c r="S106">
        <v>11.8</v>
      </c>
      <c r="T106">
        <v>10.48</v>
      </c>
      <c r="U106">
        <v>11.78</v>
      </c>
    </row>
    <row r="107" spans="1:21">
      <c r="A107" s="1" t="s">
        <v>95</v>
      </c>
      <c r="B107" s="1" t="s">
        <v>70</v>
      </c>
      <c r="C107" s="2">
        <v>45204.515416666669</v>
      </c>
      <c r="D107" s="1" t="s">
        <v>135</v>
      </c>
      <c r="E107" s="1" t="s">
        <v>104</v>
      </c>
      <c r="F107" s="1" t="s">
        <v>77</v>
      </c>
      <c r="G107">
        <v>-0.02</v>
      </c>
      <c r="H107">
        <v>-0.02</v>
      </c>
      <c r="I107" t="s">
        <v>46</v>
      </c>
      <c r="J107">
        <v>11.36</v>
      </c>
      <c r="K107">
        <v>0.01</v>
      </c>
      <c r="L107">
        <v>56.18</v>
      </c>
      <c r="M107">
        <v>5.47</v>
      </c>
      <c r="N107">
        <v>48.18</v>
      </c>
      <c r="O107">
        <v>1.76</v>
      </c>
      <c r="P107">
        <v>1</v>
      </c>
      <c r="Q107">
        <v>1</v>
      </c>
      <c r="R107">
        <v>1</v>
      </c>
      <c r="S107">
        <v>9.69</v>
      </c>
      <c r="T107">
        <v>17.48</v>
      </c>
      <c r="U107">
        <v>6.92</v>
      </c>
    </row>
    <row r="108" spans="1:21">
      <c r="A108" s="1" t="s">
        <v>95</v>
      </c>
      <c r="B108" s="1" t="s">
        <v>70</v>
      </c>
      <c r="C108" s="2">
        <v>45204.515416666669</v>
      </c>
      <c r="D108" s="1" t="s">
        <v>136</v>
      </c>
      <c r="E108" s="1" t="s">
        <v>137</v>
      </c>
      <c r="F108" s="1" t="s">
        <v>77</v>
      </c>
      <c r="G108">
        <v>0.03</v>
      </c>
      <c r="H108">
        <v>0.03</v>
      </c>
      <c r="I108" t="s">
        <v>46</v>
      </c>
      <c r="J108">
        <v>8.4600000000000009</v>
      </c>
      <c r="K108">
        <v>0.27</v>
      </c>
      <c r="L108">
        <v>906.85</v>
      </c>
      <c r="M108">
        <v>3.6</v>
      </c>
      <c r="N108">
        <v>42.6</v>
      </c>
      <c r="O108">
        <v>2.0099999999999998</v>
      </c>
      <c r="P108">
        <v>1</v>
      </c>
      <c r="Q108">
        <v>1</v>
      </c>
      <c r="R108">
        <v>1</v>
      </c>
      <c r="S108">
        <v>12.6</v>
      </c>
      <c r="T108">
        <v>6.77</v>
      </c>
      <c r="U108">
        <v>6.02</v>
      </c>
    </row>
    <row r="109" spans="1:21">
      <c r="A109" s="1" t="s">
        <v>95</v>
      </c>
      <c r="B109" s="1" t="s">
        <v>70</v>
      </c>
      <c r="C109" s="2">
        <v>45204.515416666669</v>
      </c>
      <c r="D109" s="1" t="s">
        <v>138</v>
      </c>
      <c r="E109" s="1" t="s">
        <v>137</v>
      </c>
      <c r="F109" s="1" t="s">
        <v>77</v>
      </c>
      <c r="G109">
        <v>-0.17</v>
      </c>
      <c r="H109">
        <v>-0.17</v>
      </c>
      <c r="I109" t="s">
        <v>46</v>
      </c>
      <c r="J109">
        <v>8.39</v>
      </c>
      <c r="K109">
        <v>0.21</v>
      </c>
      <c r="L109">
        <v>127.5</v>
      </c>
      <c r="M109">
        <v>4.45</v>
      </c>
      <c r="N109">
        <v>53.02</v>
      </c>
      <c r="O109">
        <v>1.83</v>
      </c>
      <c r="P109">
        <v>1</v>
      </c>
      <c r="Q109">
        <v>1</v>
      </c>
      <c r="R109">
        <v>1</v>
      </c>
      <c r="S109">
        <v>13.52</v>
      </c>
      <c r="T109">
        <v>5.8</v>
      </c>
      <c r="U109">
        <v>5.84</v>
      </c>
    </row>
    <row r="110" spans="1:21">
      <c r="A110" s="1" t="s">
        <v>97</v>
      </c>
      <c r="B110" s="1" t="s">
        <v>70</v>
      </c>
      <c r="C110" s="2">
        <v>45204.516203703701</v>
      </c>
      <c r="D110" s="1" t="s">
        <v>43</v>
      </c>
      <c r="E110" s="1" t="s">
        <v>44</v>
      </c>
      <c r="F110" s="1" t="s">
        <v>92</v>
      </c>
      <c r="G110">
        <v>386.86</v>
      </c>
      <c r="H110">
        <v>386.86</v>
      </c>
      <c r="I110" t="s">
        <v>46</v>
      </c>
      <c r="J110">
        <v>899981.16</v>
      </c>
      <c r="K110">
        <v>1.53</v>
      </c>
      <c r="L110">
        <v>0.4</v>
      </c>
      <c r="M110">
        <v>3570.53</v>
      </c>
      <c r="N110">
        <v>0.4</v>
      </c>
      <c r="O110">
        <v>4.45</v>
      </c>
      <c r="P110">
        <v>1</v>
      </c>
      <c r="Q110">
        <v>1</v>
      </c>
      <c r="R110">
        <v>1</v>
      </c>
      <c r="S110">
        <v>895900.1</v>
      </c>
      <c r="T110">
        <v>901514.28</v>
      </c>
      <c r="U110">
        <v>902529.09</v>
      </c>
    </row>
    <row r="111" spans="1:21">
      <c r="A111" s="1" t="s">
        <v>97</v>
      </c>
      <c r="B111" s="1" t="s">
        <v>70</v>
      </c>
      <c r="C111" s="2">
        <v>45204.516203703701</v>
      </c>
      <c r="D111" s="1" t="s">
        <v>102</v>
      </c>
      <c r="E111" s="1" t="s">
        <v>44</v>
      </c>
      <c r="F111" s="1" t="s">
        <v>92</v>
      </c>
      <c r="G111">
        <v>387.4</v>
      </c>
      <c r="H111">
        <v>387.4</v>
      </c>
      <c r="I111" t="s">
        <v>46</v>
      </c>
      <c r="J111">
        <v>1128376.4099999999</v>
      </c>
      <c r="K111">
        <v>1.94</v>
      </c>
      <c r="L111">
        <v>0.5</v>
      </c>
      <c r="M111">
        <v>5658.01</v>
      </c>
      <c r="N111">
        <v>0.5</v>
      </c>
      <c r="O111">
        <v>4.0199999999999996</v>
      </c>
      <c r="P111">
        <v>1</v>
      </c>
      <c r="Q111">
        <v>1</v>
      </c>
      <c r="R111">
        <v>1</v>
      </c>
      <c r="S111">
        <v>1121900.22</v>
      </c>
      <c r="T111">
        <v>1130868.02</v>
      </c>
      <c r="U111">
        <v>1132361</v>
      </c>
    </row>
    <row r="112" spans="1:21">
      <c r="A112" s="1" t="s">
        <v>97</v>
      </c>
      <c r="B112" s="1" t="s">
        <v>70</v>
      </c>
      <c r="C112" s="2">
        <v>45204.516203703701</v>
      </c>
      <c r="D112" s="1" t="s">
        <v>103</v>
      </c>
      <c r="E112" s="1" t="s">
        <v>104</v>
      </c>
      <c r="F112" s="1" t="s">
        <v>92</v>
      </c>
      <c r="G112">
        <v>195.84</v>
      </c>
      <c r="H112">
        <v>195.84</v>
      </c>
      <c r="I112" t="s">
        <v>46</v>
      </c>
      <c r="J112">
        <v>95490.15</v>
      </c>
      <c r="K112">
        <v>1.06</v>
      </c>
      <c r="L112">
        <v>0.54</v>
      </c>
      <c r="M112">
        <v>514.91</v>
      </c>
      <c r="N112">
        <v>0.54</v>
      </c>
      <c r="O112">
        <v>1.57</v>
      </c>
      <c r="P112">
        <v>1</v>
      </c>
      <c r="Q112">
        <v>1</v>
      </c>
      <c r="R112">
        <v>1</v>
      </c>
      <c r="S112">
        <v>94936.23</v>
      </c>
      <c r="T112">
        <v>95579.97</v>
      </c>
      <c r="U112">
        <v>95954.240000000005</v>
      </c>
    </row>
    <row r="113" spans="1:21">
      <c r="A113" s="1" t="s">
        <v>97</v>
      </c>
      <c r="B113" s="1" t="s">
        <v>70</v>
      </c>
      <c r="C113" s="2">
        <v>45204.516203703701</v>
      </c>
      <c r="D113" s="1" t="s">
        <v>135</v>
      </c>
      <c r="E113" s="1" t="s">
        <v>104</v>
      </c>
      <c r="F113" s="1" t="s">
        <v>92</v>
      </c>
      <c r="G113">
        <v>196.84</v>
      </c>
      <c r="H113">
        <v>196.84</v>
      </c>
      <c r="I113" t="s">
        <v>46</v>
      </c>
      <c r="J113">
        <v>102332.27</v>
      </c>
      <c r="K113">
        <v>1.02</v>
      </c>
      <c r="L113">
        <v>0.52</v>
      </c>
      <c r="M113">
        <v>528.48</v>
      </c>
      <c r="N113">
        <v>0.52</v>
      </c>
      <c r="O113">
        <v>1.76</v>
      </c>
      <c r="P113">
        <v>1</v>
      </c>
      <c r="Q113">
        <v>1</v>
      </c>
      <c r="R113">
        <v>1</v>
      </c>
      <c r="S113">
        <v>101763.06</v>
      </c>
      <c r="T113">
        <v>102426.38</v>
      </c>
      <c r="U113">
        <v>102807.37</v>
      </c>
    </row>
    <row r="114" spans="1:21">
      <c r="A114" s="1" t="s">
        <v>97</v>
      </c>
      <c r="B114" s="1" t="s">
        <v>70</v>
      </c>
      <c r="C114" s="2">
        <v>45204.516203703701</v>
      </c>
      <c r="D114" s="1" t="s">
        <v>136</v>
      </c>
      <c r="E114" s="1" t="s">
        <v>137</v>
      </c>
      <c r="F114" s="1" t="s">
        <v>92</v>
      </c>
      <c r="G114">
        <v>3962.69</v>
      </c>
      <c r="H114">
        <v>3962.69</v>
      </c>
      <c r="I114" t="s">
        <v>46</v>
      </c>
      <c r="J114">
        <v>52045.58</v>
      </c>
      <c r="K114">
        <v>11.56</v>
      </c>
      <c r="L114">
        <v>0.28999999999999998</v>
      </c>
      <c r="M114">
        <v>151.79</v>
      </c>
      <c r="N114">
        <v>0.28999999999999998</v>
      </c>
      <c r="O114">
        <v>2.0099999999999998</v>
      </c>
      <c r="P114">
        <v>1</v>
      </c>
      <c r="Q114">
        <v>1</v>
      </c>
      <c r="R114">
        <v>1</v>
      </c>
      <c r="S114">
        <v>51873.9</v>
      </c>
      <c r="T114">
        <v>52100.85</v>
      </c>
      <c r="U114">
        <v>52161.98</v>
      </c>
    </row>
    <row r="115" spans="1:21">
      <c r="A115" s="1" t="s">
        <v>97</v>
      </c>
      <c r="B115" s="1" t="s">
        <v>70</v>
      </c>
      <c r="C115" s="2">
        <v>45204.516203703701</v>
      </c>
      <c r="D115" s="1" t="s">
        <v>138</v>
      </c>
      <c r="E115" s="1" t="s">
        <v>137</v>
      </c>
      <c r="F115" s="1" t="s">
        <v>92</v>
      </c>
      <c r="G115">
        <v>3960.23</v>
      </c>
      <c r="H115">
        <v>3960.23</v>
      </c>
      <c r="I115" t="s">
        <v>46</v>
      </c>
      <c r="J115">
        <v>82683.61</v>
      </c>
      <c r="K115">
        <v>16.29</v>
      </c>
      <c r="L115">
        <v>0.41</v>
      </c>
      <c r="M115">
        <v>340.1</v>
      </c>
      <c r="N115">
        <v>0.41</v>
      </c>
      <c r="O115">
        <v>1.83</v>
      </c>
      <c r="P115">
        <v>1</v>
      </c>
      <c r="Q115">
        <v>1</v>
      </c>
      <c r="R115">
        <v>1</v>
      </c>
      <c r="S115">
        <v>82311.08</v>
      </c>
      <c r="T115">
        <v>82762.25</v>
      </c>
      <c r="U115">
        <v>82977.5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topLeftCell="E1" workbookViewId="0">
      <selection activeCell="A18" sqref="A18:XFD18"/>
    </sheetView>
  </sheetViews>
  <sheetFormatPr defaultRowHeight="15"/>
  <cols>
    <col min="1" max="1" width="27.7109375" bestFit="1" customWidth="1"/>
    <col min="2" max="2" width="29.7109375" customWidth="1"/>
    <col min="3" max="3" width="7.5703125" customWidth="1"/>
    <col min="4" max="17" width="22.7109375" bestFit="1" customWidth="1"/>
  </cols>
  <sheetData>
    <row r="1" spans="1:17" ht="15.75" thickBot="1"/>
    <row r="2" spans="1:17" ht="15.75" thickBot="1">
      <c r="D2" s="11" t="s">
        <v>106</v>
      </c>
      <c r="E2" s="4"/>
      <c r="F2" s="4"/>
      <c r="G2" s="4"/>
      <c r="H2" s="4"/>
      <c r="I2" s="5"/>
      <c r="K2" s="11" t="s">
        <v>107</v>
      </c>
      <c r="L2" s="4"/>
      <c r="M2" s="4"/>
      <c r="N2" s="4"/>
      <c r="O2" s="4"/>
      <c r="P2" s="5"/>
    </row>
    <row r="3" spans="1:17" ht="15.75" thickBot="1">
      <c r="D3" s="16" t="s">
        <v>108</v>
      </c>
      <c r="E3" s="16" t="s">
        <v>22</v>
      </c>
      <c r="F3" s="13"/>
      <c r="G3" s="14"/>
      <c r="H3" s="14"/>
      <c r="I3" s="15"/>
      <c r="K3" s="13"/>
      <c r="L3" s="14"/>
      <c r="M3" s="14"/>
      <c r="N3" s="14"/>
      <c r="O3" s="14"/>
      <c r="P3" s="15"/>
    </row>
    <row r="4" spans="1:17" ht="15.75" thickBot="1">
      <c r="D4" s="13" t="s">
        <v>109</v>
      </c>
      <c r="E4" s="14"/>
      <c r="F4" s="14"/>
      <c r="G4" s="14"/>
      <c r="H4" s="14"/>
      <c r="I4" s="15"/>
      <c r="K4" s="13" t="s">
        <v>110</v>
      </c>
      <c r="L4" s="14"/>
      <c r="M4" s="14"/>
      <c r="N4" s="14"/>
      <c r="O4" s="14"/>
      <c r="P4" s="15"/>
    </row>
    <row r="5" spans="1:17" ht="15.75" thickBot="1">
      <c r="A5" s="3" t="s">
        <v>21</v>
      </c>
      <c r="B5" s="3" t="s">
        <v>19</v>
      </c>
      <c r="C5" s="3" t="s">
        <v>20</v>
      </c>
      <c r="D5" s="13" t="s">
        <v>43</v>
      </c>
      <c r="E5" s="14" t="s">
        <v>102</v>
      </c>
      <c r="F5" s="14" t="s">
        <v>103</v>
      </c>
      <c r="G5" s="14" t="s">
        <v>135</v>
      </c>
      <c r="H5" s="14" t="s">
        <v>136</v>
      </c>
      <c r="I5" s="15" t="s">
        <v>138</v>
      </c>
      <c r="J5" t="s">
        <v>111</v>
      </c>
      <c r="K5" s="13" t="s">
        <v>43</v>
      </c>
      <c r="L5" s="14" t="s">
        <v>102</v>
      </c>
      <c r="M5" s="14" t="s">
        <v>103</v>
      </c>
      <c r="N5" s="14" t="s">
        <v>135</v>
      </c>
      <c r="O5" s="14" t="s">
        <v>136</v>
      </c>
      <c r="P5" s="15" t="s">
        <v>138</v>
      </c>
      <c r="Q5" t="s">
        <v>111</v>
      </c>
    </row>
    <row r="6" spans="1:17">
      <c r="A6" s="2">
        <v>45204.494131944448</v>
      </c>
      <c r="B6" t="s">
        <v>134</v>
      </c>
      <c r="C6" t="s">
        <v>41</v>
      </c>
      <c r="D6" s="12">
        <v>0</v>
      </c>
      <c r="E6" s="4">
        <v>0</v>
      </c>
      <c r="F6" s="4">
        <v>0</v>
      </c>
      <c r="G6" s="4">
        <v>0</v>
      </c>
      <c r="H6" s="4">
        <v>0</v>
      </c>
      <c r="I6" s="5">
        <v>0</v>
      </c>
      <c r="K6" s="12">
        <v>0</v>
      </c>
      <c r="L6" s="4">
        <v>0</v>
      </c>
      <c r="M6" s="4">
        <v>0</v>
      </c>
      <c r="N6" s="4">
        <v>0</v>
      </c>
      <c r="O6" s="4">
        <v>0</v>
      </c>
      <c r="P6" s="5">
        <v>0</v>
      </c>
    </row>
    <row r="7" spans="1:17">
      <c r="A7" s="2">
        <v>45204.495636574073</v>
      </c>
      <c r="B7" t="s">
        <v>139</v>
      </c>
      <c r="C7" t="s">
        <v>49</v>
      </c>
      <c r="D7" s="6">
        <v>400</v>
      </c>
      <c r="E7">
        <v>400</v>
      </c>
      <c r="F7">
        <v>200</v>
      </c>
      <c r="G7">
        <v>200</v>
      </c>
      <c r="H7">
        <v>4000</v>
      </c>
      <c r="I7" s="7">
        <v>4000</v>
      </c>
      <c r="K7" s="6">
        <v>400</v>
      </c>
      <c r="L7">
        <v>400</v>
      </c>
      <c r="M7">
        <v>200</v>
      </c>
      <c r="N7">
        <v>200</v>
      </c>
      <c r="O7">
        <v>4000</v>
      </c>
      <c r="P7" s="7">
        <v>4000</v>
      </c>
    </row>
    <row r="8" spans="1:17">
      <c r="A8" s="2">
        <v>45204.496493055558</v>
      </c>
      <c r="B8" t="s">
        <v>140</v>
      </c>
      <c r="C8" t="s">
        <v>49</v>
      </c>
      <c r="D8" s="6">
        <v>320</v>
      </c>
      <c r="E8">
        <v>320</v>
      </c>
      <c r="F8">
        <v>160</v>
      </c>
      <c r="G8">
        <v>160</v>
      </c>
      <c r="H8">
        <v>3200</v>
      </c>
      <c r="I8" s="7">
        <v>3200</v>
      </c>
      <c r="K8" s="6">
        <v>320</v>
      </c>
      <c r="L8">
        <v>320</v>
      </c>
      <c r="M8">
        <v>160</v>
      </c>
      <c r="N8">
        <v>160</v>
      </c>
      <c r="O8">
        <v>3200</v>
      </c>
      <c r="P8" s="7">
        <v>3200</v>
      </c>
    </row>
    <row r="9" spans="1:17">
      <c r="A9" s="2">
        <v>45204.49728009259</v>
      </c>
      <c r="B9" t="s">
        <v>141</v>
      </c>
      <c r="C9" t="s">
        <v>49</v>
      </c>
      <c r="D9" s="6">
        <v>240</v>
      </c>
      <c r="E9">
        <v>240</v>
      </c>
      <c r="F9">
        <v>120</v>
      </c>
      <c r="G9">
        <v>120</v>
      </c>
      <c r="H9">
        <v>2400</v>
      </c>
      <c r="I9" s="7">
        <v>2400</v>
      </c>
      <c r="K9" s="6">
        <v>240</v>
      </c>
      <c r="L9">
        <v>240</v>
      </c>
      <c r="M9">
        <v>120</v>
      </c>
      <c r="N9">
        <v>120</v>
      </c>
      <c r="O9">
        <v>2400</v>
      </c>
      <c r="P9" s="7">
        <v>2400</v>
      </c>
    </row>
    <row r="10" spans="1:17">
      <c r="A10" s="2">
        <v>45204.498055555552</v>
      </c>
      <c r="B10" t="s">
        <v>142</v>
      </c>
      <c r="C10" t="s">
        <v>49</v>
      </c>
      <c r="D10" s="6">
        <v>160</v>
      </c>
      <c r="E10">
        <v>160</v>
      </c>
      <c r="F10">
        <v>80</v>
      </c>
      <c r="G10">
        <v>80</v>
      </c>
      <c r="H10">
        <v>1600</v>
      </c>
      <c r="I10" s="7">
        <v>1600</v>
      </c>
      <c r="K10" s="6">
        <v>160</v>
      </c>
      <c r="L10">
        <v>160</v>
      </c>
      <c r="M10">
        <v>80</v>
      </c>
      <c r="N10">
        <v>80</v>
      </c>
      <c r="O10">
        <v>1600</v>
      </c>
      <c r="P10" s="7">
        <v>1600</v>
      </c>
    </row>
    <row r="11" spans="1:17">
      <c r="A11" s="2">
        <v>45204.498807870368</v>
      </c>
      <c r="B11" t="s">
        <v>143</v>
      </c>
      <c r="C11" t="s">
        <v>49</v>
      </c>
      <c r="D11" s="6">
        <v>80</v>
      </c>
      <c r="E11">
        <v>80</v>
      </c>
      <c r="F11">
        <v>40</v>
      </c>
      <c r="G11">
        <v>40</v>
      </c>
      <c r="H11">
        <v>800</v>
      </c>
      <c r="I11" s="7">
        <v>800</v>
      </c>
      <c r="K11" s="6">
        <v>80</v>
      </c>
      <c r="L11">
        <v>80</v>
      </c>
      <c r="M11">
        <v>40</v>
      </c>
      <c r="N11">
        <v>40</v>
      </c>
      <c r="O11">
        <v>800</v>
      </c>
      <c r="P11" s="7">
        <v>800</v>
      </c>
    </row>
    <row r="12" spans="1:17">
      <c r="A12" s="2">
        <v>45204.500451388885</v>
      </c>
      <c r="B12" t="s">
        <v>69</v>
      </c>
      <c r="C12" t="s">
        <v>70</v>
      </c>
      <c r="D12" s="6">
        <v>-0.03</v>
      </c>
      <c r="E12">
        <v>-0.03</v>
      </c>
      <c r="F12">
        <v>-7.0000000000000007E-2</v>
      </c>
      <c r="G12">
        <v>-0.02</v>
      </c>
      <c r="H12">
        <v>0.18</v>
      </c>
      <c r="I12" s="7">
        <v>-0.18</v>
      </c>
      <c r="K12" s="6">
        <v>-0.03</v>
      </c>
      <c r="L12">
        <v>-0.03</v>
      </c>
      <c r="M12">
        <v>-7.0000000000000007E-2</v>
      </c>
      <c r="N12">
        <v>-0.02</v>
      </c>
      <c r="O12">
        <v>0.18</v>
      </c>
      <c r="P12" s="7">
        <v>-0.18</v>
      </c>
    </row>
    <row r="13" spans="1:17">
      <c r="A13" s="2">
        <v>45204.501168981478</v>
      </c>
      <c r="B13" t="s">
        <v>73</v>
      </c>
      <c r="C13" t="s">
        <v>70</v>
      </c>
      <c r="D13" s="6">
        <v>0</v>
      </c>
      <c r="E13">
        <v>-0.01</v>
      </c>
      <c r="F13">
        <v>-0.06</v>
      </c>
      <c r="G13">
        <v>0</v>
      </c>
      <c r="H13">
        <v>0.22</v>
      </c>
      <c r="I13" s="7">
        <v>-0.4</v>
      </c>
      <c r="K13" s="6">
        <v>0</v>
      </c>
      <c r="L13">
        <v>-0.01</v>
      </c>
      <c r="M13">
        <v>-0.06</v>
      </c>
      <c r="N13">
        <v>0</v>
      </c>
      <c r="O13">
        <v>0.22</v>
      </c>
      <c r="P13" s="7">
        <v>-0.4</v>
      </c>
    </row>
    <row r="14" spans="1:17">
      <c r="A14" s="2">
        <v>45204.502870370372</v>
      </c>
      <c r="B14" t="s">
        <v>75</v>
      </c>
      <c r="C14" t="s">
        <v>70</v>
      </c>
      <c r="D14" s="6">
        <v>0.09</v>
      </c>
      <c r="E14">
        <v>0.09</v>
      </c>
      <c r="F14">
        <v>-0.04</v>
      </c>
      <c r="G14">
        <v>0.01</v>
      </c>
      <c r="H14">
        <v>0</v>
      </c>
      <c r="I14" s="7">
        <v>-0.16</v>
      </c>
      <c r="K14" s="6">
        <v>0.09</v>
      </c>
      <c r="L14">
        <v>0.09</v>
      </c>
      <c r="M14">
        <v>-0.04</v>
      </c>
      <c r="N14">
        <v>0.01</v>
      </c>
      <c r="O14">
        <v>0</v>
      </c>
      <c r="P14" s="7">
        <v>-0.16</v>
      </c>
    </row>
    <row r="15" spans="1:17">
      <c r="A15" s="2">
        <v>45204.506504629629</v>
      </c>
      <c r="B15" t="s">
        <v>78</v>
      </c>
      <c r="C15" t="s">
        <v>70</v>
      </c>
      <c r="D15" s="6">
        <v>0.21</v>
      </c>
      <c r="E15">
        <v>0.21</v>
      </c>
      <c r="F15">
        <v>5.74</v>
      </c>
      <c r="G15">
        <v>5.83</v>
      </c>
      <c r="H15">
        <v>2512.61</v>
      </c>
      <c r="I15" s="7">
        <v>2507.19</v>
      </c>
      <c r="K15" s="6">
        <v>20.309999999999999</v>
      </c>
      <c r="L15">
        <v>20.09</v>
      </c>
      <c r="M15">
        <v>552.16</v>
      </c>
      <c r="N15">
        <v>560.24</v>
      </c>
      <c r="O15">
        <v>241596.99</v>
      </c>
      <c r="P15" s="7">
        <v>241076.39</v>
      </c>
    </row>
    <row r="16" spans="1:17">
      <c r="A16" s="2">
        <v>45204.507627314815</v>
      </c>
      <c r="B16" t="s">
        <v>80</v>
      </c>
      <c r="C16" t="s">
        <v>70</v>
      </c>
      <c r="D16" s="6">
        <v>0.24</v>
      </c>
      <c r="E16">
        <v>0.23</v>
      </c>
      <c r="F16">
        <v>16.54</v>
      </c>
      <c r="G16">
        <v>16.600000000000001</v>
      </c>
      <c r="H16">
        <v>2519.65</v>
      </c>
      <c r="I16" s="7">
        <v>2509.89</v>
      </c>
      <c r="K16" s="6">
        <v>22.04</v>
      </c>
      <c r="L16">
        <v>21.73</v>
      </c>
      <c r="M16">
        <v>1534.16</v>
      </c>
      <c r="N16">
        <v>1539.69</v>
      </c>
      <c r="O16">
        <v>233733.69</v>
      </c>
      <c r="P16" s="7">
        <v>232828.08</v>
      </c>
    </row>
    <row r="17" spans="1:16">
      <c r="A17" s="2">
        <v>45204.508784722224</v>
      </c>
      <c r="B17" t="s">
        <v>82</v>
      </c>
      <c r="C17" t="s">
        <v>70</v>
      </c>
      <c r="D17" s="6">
        <v>0.26</v>
      </c>
      <c r="E17">
        <v>0.26</v>
      </c>
      <c r="F17">
        <v>29.36</v>
      </c>
      <c r="G17">
        <v>29.5</v>
      </c>
      <c r="H17">
        <v>2508.0100000000002</v>
      </c>
      <c r="I17" s="7">
        <v>2497.36</v>
      </c>
      <c r="K17" s="6">
        <v>23.53</v>
      </c>
      <c r="L17">
        <v>23.47</v>
      </c>
      <c r="M17">
        <v>2693.52</v>
      </c>
      <c r="N17">
        <v>2706.21</v>
      </c>
      <c r="O17">
        <v>230092.46</v>
      </c>
      <c r="P17" s="7">
        <v>229116.01</v>
      </c>
    </row>
    <row r="18" spans="1:16">
      <c r="A18" s="2">
        <v>45204.510011574072</v>
      </c>
      <c r="B18" t="s">
        <v>84</v>
      </c>
      <c r="C18" t="s">
        <v>70</v>
      </c>
      <c r="D18" s="6">
        <v>0.21</v>
      </c>
      <c r="E18">
        <v>0.21</v>
      </c>
      <c r="F18">
        <v>0.19</v>
      </c>
      <c r="G18">
        <v>0.23</v>
      </c>
      <c r="H18">
        <v>2537.63</v>
      </c>
      <c r="I18" s="7">
        <v>2524.9</v>
      </c>
      <c r="K18" s="6">
        <v>20.68</v>
      </c>
      <c r="L18">
        <v>20.98</v>
      </c>
      <c r="M18">
        <v>18.46</v>
      </c>
      <c r="N18">
        <v>23.08</v>
      </c>
      <c r="O18">
        <v>249275.73</v>
      </c>
      <c r="P18" s="7">
        <v>248025.74</v>
      </c>
    </row>
    <row r="19" spans="1:16">
      <c r="A19" s="2">
        <v>45204.511006944442</v>
      </c>
      <c r="B19" t="s">
        <v>86</v>
      </c>
      <c r="C19" t="s">
        <v>70</v>
      </c>
      <c r="D19" s="6">
        <v>0.21</v>
      </c>
      <c r="E19">
        <v>0.2</v>
      </c>
      <c r="F19">
        <v>12.5</v>
      </c>
      <c r="G19">
        <v>12.57</v>
      </c>
      <c r="H19">
        <v>2752.95</v>
      </c>
      <c r="I19" s="7">
        <v>2753.09</v>
      </c>
      <c r="K19" s="6">
        <v>19.309999999999999</v>
      </c>
      <c r="L19">
        <v>18.809999999999999</v>
      </c>
      <c r="M19">
        <v>1149.1600000000001</v>
      </c>
      <c r="N19">
        <v>1155.5</v>
      </c>
      <c r="O19">
        <v>253028.36</v>
      </c>
      <c r="P19" s="7">
        <v>253041.46</v>
      </c>
    </row>
    <row r="20" spans="1:16">
      <c r="A20" s="2">
        <v>45204.512349537035</v>
      </c>
      <c r="B20" t="s">
        <v>88</v>
      </c>
      <c r="C20" t="s">
        <v>70</v>
      </c>
      <c r="D20" s="6">
        <v>0.25</v>
      </c>
      <c r="E20">
        <v>0.25</v>
      </c>
      <c r="F20">
        <v>18.760000000000002</v>
      </c>
      <c r="G20">
        <v>18.88</v>
      </c>
      <c r="H20">
        <v>2522.0700000000002</v>
      </c>
      <c r="I20" s="7">
        <v>2508.9499999999998</v>
      </c>
      <c r="K20" s="6">
        <v>24.95</v>
      </c>
      <c r="L20">
        <v>24.57</v>
      </c>
      <c r="M20">
        <v>1879.95</v>
      </c>
      <c r="N20">
        <v>1891.7</v>
      </c>
      <c r="O20">
        <v>252712.28</v>
      </c>
      <c r="P20" s="7">
        <v>251397.42</v>
      </c>
    </row>
    <row r="21" spans="1:16">
      <c r="A21" s="2">
        <v>45204.513483796298</v>
      </c>
      <c r="B21" t="s">
        <v>90</v>
      </c>
      <c r="C21" t="s">
        <v>70</v>
      </c>
      <c r="D21" s="6">
        <v>186.81</v>
      </c>
      <c r="E21">
        <v>185.66</v>
      </c>
      <c r="F21">
        <v>-0.03</v>
      </c>
      <c r="G21">
        <v>0.05</v>
      </c>
      <c r="H21">
        <v>2479.81</v>
      </c>
      <c r="I21" s="7">
        <v>2466.9699999999998</v>
      </c>
      <c r="K21" s="6">
        <v>17893.669999999998</v>
      </c>
      <c r="L21">
        <v>17783.63</v>
      </c>
      <c r="M21">
        <v>-2.96</v>
      </c>
      <c r="N21">
        <v>5.21</v>
      </c>
      <c r="O21">
        <v>237529.5</v>
      </c>
      <c r="P21" s="7">
        <v>236299.4</v>
      </c>
    </row>
    <row r="22" spans="1:16">
      <c r="A22" s="2">
        <v>45204.514444444445</v>
      </c>
      <c r="B22" t="s">
        <v>93</v>
      </c>
      <c r="C22" t="s">
        <v>70</v>
      </c>
      <c r="D22" s="6">
        <v>663.45</v>
      </c>
      <c r="E22">
        <v>665.75</v>
      </c>
      <c r="F22">
        <v>0.08</v>
      </c>
      <c r="G22">
        <v>0.28000000000000003</v>
      </c>
      <c r="H22">
        <v>2208.46</v>
      </c>
      <c r="I22" s="7">
        <v>2201.7399999999998</v>
      </c>
      <c r="K22" s="6">
        <v>65043.78</v>
      </c>
      <c r="L22">
        <v>65269.46</v>
      </c>
      <c r="M22">
        <v>8.15</v>
      </c>
      <c r="N22">
        <v>27.24</v>
      </c>
      <c r="O22">
        <v>216515.81</v>
      </c>
      <c r="P22" s="7">
        <v>215856.86</v>
      </c>
    </row>
    <row r="23" spans="1:16">
      <c r="A23" s="2">
        <v>45204.515416666669</v>
      </c>
      <c r="B23" t="s">
        <v>69</v>
      </c>
      <c r="C23" t="s">
        <v>70</v>
      </c>
      <c r="D23" s="6">
        <v>-0.03</v>
      </c>
      <c r="E23">
        <v>-0.03</v>
      </c>
      <c r="F23">
        <v>-0.08</v>
      </c>
      <c r="G23">
        <v>-0.02</v>
      </c>
      <c r="H23">
        <v>0.03</v>
      </c>
      <c r="I23" s="7">
        <v>-0.17</v>
      </c>
      <c r="K23" s="6">
        <v>-0.03</v>
      </c>
      <c r="L23">
        <v>-0.03</v>
      </c>
      <c r="M23">
        <v>-0.08</v>
      </c>
      <c r="N23">
        <v>-0.02</v>
      </c>
      <c r="O23">
        <v>0.03</v>
      </c>
      <c r="P23" s="7">
        <v>-0.17</v>
      </c>
    </row>
    <row r="24" spans="1:16" ht="15.75" thickBot="1">
      <c r="A24" s="2">
        <v>45204.516203703701</v>
      </c>
      <c r="B24" t="s">
        <v>97</v>
      </c>
      <c r="C24" t="s">
        <v>70</v>
      </c>
      <c r="D24" s="8">
        <v>386.86</v>
      </c>
      <c r="E24" s="9">
        <v>387.4</v>
      </c>
      <c r="F24" s="9">
        <v>195.84</v>
      </c>
      <c r="G24" s="9">
        <v>196.84</v>
      </c>
      <c r="H24" s="9">
        <v>3962.69</v>
      </c>
      <c r="I24" s="10">
        <v>3960.23</v>
      </c>
      <c r="K24" s="8">
        <v>386.86</v>
      </c>
      <c r="L24" s="9">
        <v>387.4</v>
      </c>
      <c r="M24" s="9">
        <v>195.84</v>
      </c>
      <c r="N24" s="9">
        <v>196.84</v>
      </c>
      <c r="O24" s="9">
        <v>3962.69</v>
      </c>
      <c r="P24" s="10">
        <v>3960.23</v>
      </c>
    </row>
    <row r="25" spans="1:16">
      <c r="A25" t="s">
        <v>111</v>
      </c>
      <c r="B25" t="s">
        <v>111</v>
      </c>
      <c r="C25" t="s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D470-2CE5-4CDA-8D6B-69C7EBF7BBD3}">
  <dimension ref="A1:Q20"/>
  <sheetViews>
    <sheetView workbookViewId="0">
      <selection activeCell="H33" sqref="H33"/>
    </sheetView>
  </sheetViews>
  <sheetFormatPr defaultRowHeight="15"/>
  <cols>
    <col min="1" max="1" width="11.7109375" style="22" bestFit="1" customWidth="1"/>
    <col min="2" max="2" width="9.140625" style="22"/>
    <col min="3" max="3" width="10.140625" style="22" customWidth="1"/>
    <col min="4" max="4" width="10.7109375" style="22" customWidth="1"/>
    <col min="5" max="6" width="9.140625" style="22"/>
    <col min="7" max="7" width="9.5703125" style="22" bestFit="1" customWidth="1"/>
    <col min="8" max="8" width="10.5703125" style="22" bestFit="1" customWidth="1"/>
    <col min="9" max="9" width="15.5703125" style="22" customWidth="1"/>
    <col min="10" max="10" width="16.28515625" style="22" customWidth="1"/>
    <col min="11" max="11" width="18.5703125" style="22" customWidth="1"/>
    <col min="12" max="12" width="16.85546875" style="22" customWidth="1"/>
    <col min="13" max="13" width="9.5703125" style="22" customWidth="1"/>
    <col min="14" max="15" width="14" style="22" bestFit="1" customWidth="1"/>
    <col min="16" max="16" width="17.7109375" style="22" customWidth="1"/>
    <col min="17" max="17" width="16.28515625" style="22" customWidth="1"/>
    <col min="18" max="16384" width="9.140625" style="22"/>
  </cols>
  <sheetData>
    <row r="1" spans="1:17" s="23" customFormat="1" ht="34.5" customHeight="1">
      <c r="A1" s="23" t="s">
        <v>112</v>
      </c>
      <c r="B1" s="23" t="s">
        <v>113</v>
      </c>
      <c r="C1" s="23" t="s">
        <v>114</v>
      </c>
      <c r="D1" s="23" t="s">
        <v>115</v>
      </c>
      <c r="E1" s="23" t="s">
        <v>116</v>
      </c>
      <c r="F1" s="23" t="s">
        <v>117</v>
      </c>
      <c r="G1" s="23" t="s">
        <v>118</v>
      </c>
      <c r="I1" s="23" t="s">
        <v>119</v>
      </c>
      <c r="J1" s="23" t="s">
        <v>120</v>
      </c>
      <c r="K1" s="23" t="s">
        <v>121</v>
      </c>
      <c r="L1" s="23" t="s">
        <v>122</v>
      </c>
      <c r="N1" s="23" t="s">
        <v>123</v>
      </c>
      <c r="O1" s="23" t="s">
        <v>124</v>
      </c>
      <c r="P1" s="23" t="s">
        <v>125</v>
      </c>
      <c r="Q1" s="23" t="s">
        <v>126</v>
      </c>
    </row>
    <row r="2" spans="1:17">
      <c r="A2" s="22" t="s">
        <v>84</v>
      </c>
      <c r="C2" s="22">
        <v>18.46</v>
      </c>
      <c r="D2" s="22">
        <v>249275.73</v>
      </c>
      <c r="F2" s="24">
        <f t="shared" ref="F2:G4" si="0">C2/1000000*100</f>
        <v>1.846E-3</v>
      </c>
      <c r="G2" s="24">
        <f t="shared" si="0"/>
        <v>24.927572999999999</v>
      </c>
      <c r="I2" s="22">
        <f>F2/(G2+F2)</f>
        <v>7.4049058263251139E-5</v>
      </c>
      <c r="J2" s="22">
        <f t="shared" ref="J2:J7" si="1">I2*($B$16/$B$15)</f>
        <v>1.9919059573138693E-4</v>
      </c>
      <c r="K2" s="22">
        <v>0</v>
      </c>
    </row>
    <row r="3" spans="1:17">
      <c r="A3" s="22" t="s">
        <v>78</v>
      </c>
      <c r="C3" s="22">
        <v>552.16</v>
      </c>
      <c r="D3" s="22">
        <v>241596.99</v>
      </c>
      <c r="F3" s="24">
        <f t="shared" si="0"/>
        <v>5.5216000000000001E-2</v>
      </c>
      <c r="G3" s="24">
        <f t="shared" si="0"/>
        <v>24.159699</v>
      </c>
      <c r="I3" s="22">
        <f t="shared" ref="I3:I7" si="2">F3/(G3+F3)</f>
        <v>2.2802475251306889E-3</v>
      </c>
      <c r="J3" s="22">
        <f t="shared" si="1"/>
        <v>6.1338236244823877E-3</v>
      </c>
      <c r="K3" s="22">
        <f>0.05/0.5</f>
        <v>0.1</v>
      </c>
      <c r="L3" s="27">
        <f t="shared" ref="L3:L7" si="3">J3/K3*100</f>
        <v>6.1338236244823872</v>
      </c>
    </row>
    <row r="4" spans="1:17">
      <c r="A4" s="22" t="s">
        <v>86</v>
      </c>
      <c r="C4" s="22">
        <v>1149.1600000000001</v>
      </c>
      <c r="D4" s="22">
        <v>253028.36</v>
      </c>
      <c r="F4" s="24">
        <f t="shared" si="0"/>
        <v>0.114916</v>
      </c>
      <c r="G4" s="24">
        <f t="shared" si="0"/>
        <v>25.302835999999999</v>
      </c>
      <c r="I4" s="22">
        <f t="shared" si="2"/>
        <v>4.5210921878535912E-3</v>
      </c>
      <c r="J4" s="22">
        <f t="shared" si="1"/>
        <v>1.2161654278620357E-2</v>
      </c>
      <c r="K4" s="22">
        <f>0.075/0.5</f>
        <v>0.15</v>
      </c>
      <c r="L4" s="27">
        <f t="shared" si="3"/>
        <v>8.1077695190802377</v>
      </c>
    </row>
    <row r="5" spans="1:17">
      <c r="A5" s="22" t="s">
        <v>80</v>
      </c>
      <c r="C5" s="22">
        <v>1534.16</v>
      </c>
      <c r="D5" s="22">
        <v>233733.69</v>
      </c>
      <c r="F5" s="24">
        <f t="shared" ref="F5:F7" si="4">C5/1000000*100</f>
        <v>0.15341600000000002</v>
      </c>
      <c r="G5" s="24">
        <f t="shared" ref="G5:G9" si="5">D5/1000000*100</f>
        <v>23.373369</v>
      </c>
      <c r="I5" s="22">
        <f t="shared" si="2"/>
        <v>6.52090797786438E-3</v>
      </c>
      <c r="J5" s="22">
        <f t="shared" si="1"/>
        <v>1.7541121727742158E-2</v>
      </c>
      <c r="K5" s="22">
        <f>0.1/0.5</f>
        <v>0.2</v>
      </c>
      <c r="L5" s="27">
        <f t="shared" si="3"/>
        <v>8.7705608638710775</v>
      </c>
    </row>
    <row r="6" spans="1:17">
      <c r="A6" s="22" t="s">
        <v>88</v>
      </c>
      <c r="C6" s="22">
        <v>1879.95</v>
      </c>
      <c r="D6" s="22">
        <v>252712.28</v>
      </c>
      <c r="F6" s="24">
        <f>C6/1000000*100</f>
        <v>0.187995</v>
      </c>
      <c r="G6" s="24">
        <f>D6/1000000*100</f>
        <v>25.271228000000001</v>
      </c>
      <c r="I6" s="22">
        <f t="shared" si="2"/>
        <v>7.3841609384544052E-3</v>
      </c>
      <c r="J6" s="22">
        <f t="shared" si="1"/>
        <v>1.9863256208852046E-2</v>
      </c>
      <c r="K6" s="22">
        <f>0.125/0.5</f>
        <v>0.25</v>
      </c>
      <c r="L6" s="27">
        <f t="shared" si="3"/>
        <v>7.9453024835408188</v>
      </c>
    </row>
    <row r="7" spans="1:17">
      <c r="A7" s="22" t="s">
        <v>82</v>
      </c>
      <c r="C7" s="22">
        <v>2693.52</v>
      </c>
      <c r="D7" s="22">
        <v>230092.46</v>
      </c>
      <c r="F7" s="24">
        <f t="shared" si="4"/>
        <v>0.26935199999999998</v>
      </c>
      <c r="G7" s="24">
        <f t="shared" si="5"/>
        <v>23.009246000000001</v>
      </c>
      <c r="I7" s="22">
        <f t="shared" si="2"/>
        <v>1.1570799925321961E-2</v>
      </c>
      <c r="J7" s="22">
        <f t="shared" si="1"/>
        <v>3.1125237569123627E-2</v>
      </c>
      <c r="K7" s="22">
        <f>0.2/0.5</f>
        <v>0.4</v>
      </c>
      <c r="L7" s="27">
        <f t="shared" si="3"/>
        <v>7.7813093922809067</v>
      </c>
    </row>
    <row r="8" spans="1:17">
      <c r="A8" s="22" t="s">
        <v>90</v>
      </c>
      <c r="B8" s="22">
        <v>17893.669999999998</v>
      </c>
      <c r="D8" s="22">
        <v>237529.5</v>
      </c>
      <c r="E8" s="24">
        <f>B8/1000000*100</f>
        <v>1.7893669999999997</v>
      </c>
      <c r="G8" s="24">
        <f t="shared" si="5"/>
        <v>23.752950000000002</v>
      </c>
      <c r="N8" s="24">
        <f>E8/G8</f>
        <v>7.533241134259111E-2</v>
      </c>
      <c r="O8" s="24">
        <f>N8/$B$20</f>
        <v>0.10410922610430147</v>
      </c>
      <c r="P8" s="24">
        <f>E8/$B$20</f>
        <v>2.4729012421941676</v>
      </c>
      <c r="Q8" s="24">
        <v>2.9</v>
      </c>
    </row>
    <row r="9" spans="1:17">
      <c r="A9" s="22" t="s">
        <v>93</v>
      </c>
      <c r="B9" s="22">
        <v>65043.78</v>
      </c>
      <c r="D9" s="22">
        <v>216515.81</v>
      </c>
      <c r="E9" s="24">
        <f>B9/1000000*100</f>
        <v>6.5043779999999991</v>
      </c>
      <c r="G9" s="24">
        <f t="shared" si="5"/>
        <v>21.651581</v>
      </c>
      <c r="N9" s="24">
        <f>E9/G9</f>
        <v>0.30041122632107092</v>
      </c>
      <c r="O9" s="24">
        <f>N9/$B$20</f>
        <v>0.41516765131940497</v>
      </c>
      <c r="P9" s="24">
        <f>E9/$B$20</f>
        <v>8.989036031121854</v>
      </c>
      <c r="Q9" s="24">
        <v>11.4</v>
      </c>
    </row>
    <row r="15" spans="1:17">
      <c r="A15" s="22" t="s">
        <v>129</v>
      </c>
      <c r="B15" s="25">
        <v>24.305</v>
      </c>
    </row>
    <row r="16" spans="1:17">
      <c r="A16" s="22" t="s">
        <v>130</v>
      </c>
      <c r="B16" s="26">
        <v>65.38</v>
      </c>
    </row>
    <row r="17" spans="1:2">
      <c r="A17" s="22" t="s">
        <v>131</v>
      </c>
      <c r="B17" s="25">
        <v>55.844999999999999</v>
      </c>
    </row>
    <row r="18" spans="1:2">
      <c r="A18" s="22" t="s">
        <v>132</v>
      </c>
      <c r="B18" s="25">
        <v>231.53299999999999</v>
      </c>
    </row>
    <row r="20" spans="1:2">
      <c r="A20" s="22" t="s">
        <v>133</v>
      </c>
      <c r="B20" s="22">
        <f>B17*3/B18</f>
        <v>0.72359015777448576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848AB3E27441A746D47ECED563B0" ma:contentTypeVersion="17" ma:contentTypeDescription="Create a new document." ma:contentTypeScope="" ma:versionID="e9bf3a4ab122af63623722e6185c07d4">
  <xsd:schema xmlns:xsd="http://www.w3.org/2001/XMLSchema" xmlns:xs="http://www.w3.org/2001/XMLSchema" xmlns:p="http://schemas.microsoft.com/office/2006/metadata/properties" xmlns:ns2="1c984a37-fa25-486b-abe3-8c50415064c9" xmlns:ns3="68eb6231-397a-455f-92e3-fa2b1e295cc4" targetNamespace="http://schemas.microsoft.com/office/2006/metadata/properties" ma:root="true" ma:fieldsID="5d88dda592caabd63835a6e582259dcc" ns2:_="" ns3:_="">
    <xsd:import namespace="1c984a37-fa25-486b-abe3-8c50415064c9"/>
    <xsd:import namespace="68eb6231-397a-455f-92e3-fa2b1e295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84a37-fa25-486b-abe3-8c5041506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b6231-397a-455f-92e3-fa2b1e295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d15e1b-34e3-43df-b99f-d47ef83e1d54}" ma:internalName="TaxCatchAll" ma:showField="CatchAllData" ma:web="68eb6231-397a-455f-92e3-fa2b1e295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eb6231-397a-455f-92e3-fa2b1e295cc4" xsi:nil="true"/>
    <lcf76f155ced4ddcb4097134ff3c332f xmlns="1c984a37-fa25-486b-abe3-8c50415064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F7EDAD-5345-4250-940E-C68AC46C9CE3}"/>
</file>

<file path=customXml/itemProps2.xml><?xml version="1.0" encoding="utf-8"?>
<ds:datastoreItem xmlns:ds="http://schemas.openxmlformats.org/officeDocument/2006/customXml" ds:itemID="{0F6AEF39-2C25-403F-88F0-051386FD46ED}"/>
</file>

<file path=customXml/itemProps3.xml><?xml version="1.0" encoding="utf-8"?>
<ds:datastoreItem xmlns:ds="http://schemas.openxmlformats.org/officeDocument/2006/customXml" ds:itemID="{9BDB085A-0E4E-4E13-947F-77BDB2DE2B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Andrea Laybourn (staff)</cp:lastModifiedBy>
  <cp:revision/>
  <dcterms:created xsi:type="dcterms:W3CDTF">2023-05-11T15:24:01Z</dcterms:created>
  <dcterms:modified xsi:type="dcterms:W3CDTF">2024-07-01T16:26:41Z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0x010100FE83848AB3E27441A746D47ECED563B0</vt:lpwstr>
  </property>
  <property fmtid="{D5CDD505-2E9C-101B-9397-08002B2CF9AE}" pid="3" name="MediaServiceImageTags">
    <vt:lpwstr/>
  </property>
</Properties>
</file>