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uniofnottm-my.sharepoint.com/personal/felicity_decogan_nottingham_ac_uk/Documents/paper drafts/Stefana brain delivery paper/Original submission files/"/>
    </mc:Choice>
  </mc:AlternateContent>
  <xr:revisionPtr revIDLastSave="0" documentId="8_{FD6AFD01-6164-444C-A828-880CBCA139FC}" xr6:coauthVersionLast="47" xr6:coauthVersionMax="47" xr10:uidLastSave="{00000000-0000-0000-0000-000000000000}"/>
  <bookViews>
    <workbookView xWindow="-110" yWindow="-110" windowWidth="19420" windowHeight="10300" firstSheet="5" activeTab="5" xr2:uid="{00000000-000D-0000-FFFF-FFFF00000000}"/>
  </bookViews>
  <sheets>
    <sheet name="Figure 1" sheetId="3" r:id="rId1"/>
    <sheet name="Figure 2" sheetId="2" r:id="rId2"/>
    <sheet name="Figure 3" sheetId="4" r:id="rId3"/>
    <sheet name="Figure 4" sheetId="5" r:id="rId4"/>
    <sheet name="Figure 5" sheetId="6" r:id="rId5"/>
    <sheet name="Figure 6" sheetId="1" r:id="rId6"/>
  </sheets>
  <externalReferences>
    <externalReference r:id="rId7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58" i="3" l="1"/>
  <c r="W58" i="3" s="1"/>
  <c r="W122" i="3"/>
  <c r="W121" i="3"/>
  <c r="W120" i="3"/>
  <c r="V122" i="3"/>
  <c r="W93" i="3"/>
  <c r="W94" i="3"/>
  <c r="W95" i="3"/>
  <c r="W96" i="3"/>
  <c r="W97" i="3"/>
  <c r="W98" i="3"/>
  <c r="W99" i="3"/>
  <c r="W100" i="3"/>
  <c r="W101" i="3"/>
  <c r="W102" i="3"/>
  <c r="W103" i="3"/>
  <c r="W104" i="3"/>
  <c r="W105" i="3"/>
  <c r="W106" i="3"/>
  <c r="W108" i="3"/>
  <c r="W110" i="3"/>
  <c r="W92" i="3"/>
  <c r="V85" i="3"/>
  <c r="V86" i="3"/>
  <c r="V87" i="3"/>
  <c r="V88" i="3"/>
  <c r="V89" i="3"/>
  <c r="V90" i="3"/>
  <c r="V121" i="3"/>
  <c r="V120" i="3"/>
  <c r="V119" i="3"/>
  <c r="W119" i="3" s="1"/>
  <c r="V118" i="3"/>
  <c r="W118" i="3" s="1"/>
  <c r="V117" i="3"/>
  <c r="W117" i="3" s="1"/>
  <c r="V116" i="3"/>
  <c r="W116" i="3" s="1"/>
  <c r="V115" i="3"/>
  <c r="W115" i="3" s="1"/>
  <c r="V114" i="3"/>
  <c r="W114" i="3" s="1"/>
  <c r="V113" i="3"/>
  <c r="W113" i="3" s="1"/>
  <c r="V112" i="3"/>
  <c r="W112" i="3" s="1"/>
  <c r="V111" i="3"/>
  <c r="W111" i="3" s="1"/>
  <c r="V110" i="3"/>
  <c r="V109" i="3"/>
  <c r="W109" i="3" s="1"/>
  <c r="V108" i="3"/>
  <c r="V106" i="3"/>
  <c r="V105" i="3"/>
  <c r="V104" i="3"/>
  <c r="V103" i="3"/>
  <c r="V102" i="3"/>
  <c r="V101" i="3"/>
  <c r="V100" i="3"/>
  <c r="V99" i="3"/>
  <c r="V98" i="3"/>
  <c r="V97" i="3"/>
  <c r="V96" i="3"/>
  <c r="V95" i="3"/>
  <c r="V94" i="3"/>
  <c r="V93" i="3"/>
  <c r="V92" i="3"/>
  <c r="V84" i="3"/>
  <c r="V81" i="3"/>
  <c r="W81" i="3" s="1"/>
  <c r="V51" i="3"/>
  <c r="W51" i="3" s="1"/>
  <c r="V69" i="3"/>
  <c r="W69" i="3" s="1"/>
  <c r="V68" i="3"/>
  <c r="W68" i="3" s="1"/>
  <c r="V67" i="3"/>
  <c r="W67" i="3" s="1"/>
  <c r="V78" i="3"/>
  <c r="W78" i="3" s="1"/>
  <c r="V77" i="3"/>
  <c r="W77" i="3" s="1"/>
  <c r="V76" i="3"/>
  <c r="W76" i="3" s="1"/>
  <c r="V75" i="3"/>
  <c r="W75" i="3" s="1"/>
  <c r="V74" i="3"/>
  <c r="W74" i="3" s="1"/>
  <c r="V73" i="3"/>
  <c r="W73" i="3" s="1"/>
  <c r="V72" i="3"/>
  <c r="W72" i="3" s="1"/>
  <c r="V71" i="3"/>
  <c r="W71" i="3" s="1"/>
  <c r="V70" i="3"/>
  <c r="W70" i="3" s="1"/>
  <c r="V80" i="3"/>
  <c r="W80" i="3" s="1"/>
  <c r="V79" i="3"/>
  <c r="W79" i="3" s="1"/>
  <c r="V65" i="3"/>
  <c r="W65" i="3" s="1"/>
  <c r="V64" i="3"/>
  <c r="W64" i="3" s="1"/>
  <c r="V63" i="3"/>
  <c r="W63" i="3" s="1"/>
  <c r="V62" i="3"/>
  <c r="W62" i="3" s="1"/>
  <c r="V61" i="3"/>
  <c r="W61" i="3" s="1"/>
  <c r="V60" i="3"/>
  <c r="W60" i="3" s="1"/>
  <c r="V59" i="3"/>
  <c r="W59" i="3" s="1"/>
  <c r="V57" i="3"/>
  <c r="W57" i="3" s="1"/>
  <c r="V56" i="3"/>
  <c r="W56" i="3" s="1"/>
  <c r="V55" i="3"/>
  <c r="W55" i="3" s="1"/>
  <c r="V54" i="3"/>
  <c r="W54" i="3" s="1"/>
  <c r="V53" i="3"/>
  <c r="W53" i="3" s="1"/>
  <c r="V52" i="3"/>
  <c r="W52" i="3" s="1"/>
  <c r="V49" i="3"/>
  <c r="V48" i="3"/>
  <c r="V47" i="3"/>
  <c r="V46" i="3"/>
  <c r="V45" i="3"/>
  <c r="V44" i="3"/>
  <c r="V11" i="3" l="1"/>
  <c r="W11" i="3" s="1"/>
  <c r="V12" i="3"/>
  <c r="W12" i="3" s="1"/>
  <c r="V13" i="3"/>
  <c r="W13" i="3" s="1"/>
  <c r="V14" i="3"/>
  <c r="W14" i="3" s="1"/>
  <c r="V15" i="3"/>
  <c r="W15" i="3" s="1"/>
  <c r="V16" i="3"/>
  <c r="W16" i="3" s="1"/>
  <c r="V17" i="3"/>
  <c r="W17" i="3" s="1"/>
  <c r="V18" i="3"/>
  <c r="W18" i="3" s="1"/>
  <c r="V19" i="3"/>
  <c r="W19" i="3" s="1"/>
  <c r="V20" i="3"/>
  <c r="W20" i="3" s="1"/>
  <c r="V21" i="3"/>
  <c r="W21" i="3" s="1"/>
  <c r="V22" i="3"/>
  <c r="W22" i="3" s="1"/>
  <c r="V23" i="3"/>
  <c r="W23" i="3" s="1"/>
  <c r="V24" i="3"/>
  <c r="W24" i="3" s="1"/>
  <c r="V25" i="3"/>
  <c r="W25" i="3" s="1"/>
  <c r="V27" i="3"/>
  <c r="W27" i="3" s="1"/>
  <c r="V28" i="3"/>
  <c r="W28" i="3" s="1"/>
  <c r="V29" i="3"/>
  <c r="W29" i="3" s="1"/>
  <c r="V30" i="3"/>
  <c r="W30" i="3" s="1"/>
  <c r="V31" i="3"/>
  <c r="W31" i="3" s="1"/>
  <c r="V32" i="3"/>
  <c r="W32" i="3" s="1"/>
  <c r="V33" i="3"/>
  <c r="W33" i="3" s="1"/>
  <c r="V34" i="3"/>
  <c r="W34" i="3" s="1"/>
  <c r="V35" i="3"/>
  <c r="W35" i="3" s="1"/>
  <c r="V36" i="3"/>
  <c r="W36" i="3" s="1"/>
  <c r="V37" i="3"/>
  <c r="W37" i="3" s="1"/>
  <c r="V38" i="3"/>
  <c r="W38" i="3" s="1"/>
  <c r="V39" i="3"/>
  <c r="W39" i="3" s="1"/>
  <c r="V40" i="3"/>
  <c r="W40" i="3" s="1"/>
  <c r="V41" i="3"/>
  <c r="W41" i="3" s="1"/>
  <c r="V5" i="3"/>
  <c r="V6" i="3"/>
  <c r="V7" i="3"/>
  <c r="V8" i="3"/>
  <c r="V9" i="3"/>
  <c r="V4" i="3"/>
  <c r="I16" i="6" l="1"/>
  <c r="S17" i="6"/>
  <c r="S18" i="6"/>
  <c r="S19" i="6"/>
  <c r="S20" i="6"/>
  <c r="S21" i="6"/>
  <c r="S22" i="6"/>
  <c r="S23" i="6"/>
  <c r="S24" i="6"/>
  <c r="S16" i="6"/>
  <c r="T17" i="6"/>
  <c r="T18" i="6"/>
  <c r="T19" i="6"/>
  <c r="T20" i="6"/>
  <c r="T21" i="6"/>
  <c r="T22" i="6"/>
  <c r="T23" i="6"/>
  <c r="T24" i="6"/>
  <c r="T16" i="6"/>
  <c r="O24" i="6"/>
  <c r="N24" i="6"/>
  <c r="O23" i="6"/>
  <c r="N23" i="6"/>
  <c r="O22" i="6"/>
  <c r="N22" i="6"/>
  <c r="O21" i="6"/>
  <c r="N21" i="6"/>
  <c r="O20" i="6"/>
  <c r="N20" i="6"/>
  <c r="O19" i="6"/>
  <c r="N19" i="6"/>
  <c r="O18" i="6"/>
  <c r="N18" i="6"/>
  <c r="O17" i="6"/>
  <c r="N17" i="6"/>
  <c r="O16" i="6"/>
  <c r="N16" i="6"/>
  <c r="J24" i="6"/>
  <c r="I24" i="6"/>
  <c r="J23" i="6"/>
  <c r="I23" i="6"/>
  <c r="J22" i="6"/>
  <c r="I22" i="6"/>
  <c r="J21" i="6"/>
  <c r="I21" i="6"/>
  <c r="J20" i="6"/>
  <c r="I20" i="6"/>
  <c r="J19" i="6"/>
  <c r="I19" i="6"/>
  <c r="J18" i="6"/>
  <c r="I18" i="6"/>
  <c r="J17" i="6"/>
  <c r="I17" i="6"/>
  <c r="J16" i="6"/>
  <c r="E17" i="6"/>
  <c r="E18" i="6"/>
  <c r="E19" i="6"/>
  <c r="E20" i="6"/>
  <c r="E21" i="6"/>
  <c r="E22" i="6"/>
  <c r="E23" i="6"/>
  <c r="E24" i="6"/>
  <c r="E16" i="6"/>
  <c r="D17" i="6"/>
  <c r="D18" i="6"/>
  <c r="D19" i="6"/>
  <c r="D20" i="6"/>
  <c r="D21" i="6"/>
  <c r="D22" i="6"/>
  <c r="D23" i="6"/>
  <c r="D24" i="6"/>
  <c r="D16" i="6"/>
  <c r="E14" i="6"/>
  <c r="D14" i="6"/>
  <c r="T13" i="6"/>
  <c r="O13" i="6"/>
  <c r="J13" i="6"/>
  <c r="E13" i="6"/>
  <c r="T12" i="6"/>
  <c r="O12" i="6"/>
  <c r="J12" i="6"/>
  <c r="E12" i="6"/>
  <c r="T11" i="6"/>
  <c r="O11" i="6"/>
  <c r="J11" i="6"/>
  <c r="E11" i="6"/>
  <c r="T10" i="6"/>
  <c r="O10" i="6"/>
  <c r="J10" i="6"/>
  <c r="E10" i="6"/>
  <c r="T9" i="6"/>
  <c r="O9" i="6"/>
  <c r="J9" i="6"/>
  <c r="E9" i="6"/>
  <c r="T8" i="6"/>
  <c r="O8" i="6"/>
  <c r="J8" i="6"/>
  <c r="T7" i="6"/>
  <c r="O7" i="6"/>
  <c r="J7" i="6"/>
  <c r="E7" i="6"/>
  <c r="T6" i="6"/>
  <c r="O6" i="6"/>
  <c r="J6" i="6"/>
  <c r="E6" i="6"/>
  <c r="T5" i="6"/>
  <c r="O5" i="6"/>
  <c r="J5" i="6"/>
  <c r="E5" i="6"/>
  <c r="AC29" i="4" l="1"/>
  <c r="AD29" i="4"/>
  <c r="AE29" i="4"/>
  <c r="AF29" i="4"/>
  <c r="AG29" i="4"/>
  <c r="AH29" i="4"/>
  <c r="AI29" i="4"/>
  <c r="AJ29" i="4"/>
  <c r="AK29" i="4"/>
  <c r="AL29" i="4"/>
  <c r="AC30" i="4"/>
  <c r="AD30" i="4"/>
  <c r="AE30" i="4"/>
  <c r="AF30" i="4"/>
  <c r="AG30" i="4"/>
  <c r="AH30" i="4"/>
  <c r="AI30" i="4"/>
  <c r="AJ30" i="4"/>
  <c r="AK30" i="4"/>
  <c r="AL30" i="4"/>
  <c r="AC31" i="4"/>
  <c r="AD31" i="4"/>
  <c r="AE31" i="4"/>
  <c r="AF31" i="4"/>
  <c r="AG31" i="4"/>
  <c r="AH31" i="4"/>
  <c r="AI31" i="4"/>
  <c r="AJ31" i="4"/>
  <c r="AK31" i="4"/>
  <c r="AL31" i="4"/>
  <c r="AC32" i="4"/>
  <c r="AD32" i="4"/>
  <c r="AE32" i="4"/>
  <c r="AF32" i="4"/>
  <c r="AG32" i="4"/>
  <c r="AH32" i="4"/>
  <c r="AI32" i="4"/>
  <c r="AJ32" i="4"/>
  <c r="AK32" i="4"/>
  <c r="AL32" i="4"/>
  <c r="AC33" i="4"/>
  <c r="AD33" i="4"/>
  <c r="AE33" i="4"/>
  <c r="AF33" i="4"/>
  <c r="AG33" i="4"/>
  <c r="AH33" i="4"/>
  <c r="AI33" i="4"/>
  <c r="AJ33" i="4"/>
  <c r="AK33" i="4"/>
  <c r="AL33" i="4"/>
  <c r="AC34" i="4"/>
  <c r="AD34" i="4"/>
  <c r="AE34" i="4"/>
  <c r="AF34" i="4"/>
  <c r="AG34" i="4"/>
  <c r="AH34" i="4"/>
  <c r="AI34" i="4"/>
  <c r="AJ34" i="4"/>
  <c r="AK34" i="4"/>
  <c r="AL34" i="4"/>
  <c r="AC35" i="4"/>
  <c r="AD35" i="4"/>
  <c r="AE35" i="4"/>
  <c r="AF35" i="4"/>
  <c r="AG35" i="4"/>
  <c r="AH35" i="4"/>
  <c r="AI35" i="4"/>
  <c r="AJ35" i="4"/>
  <c r="AK35" i="4"/>
  <c r="AL35" i="4"/>
  <c r="AC36" i="4"/>
  <c r="AD36" i="4"/>
  <c r="AE36" i="4"/>
  <c r="AF36" i="4"/>
  <c r="AG36" i="4"/>
  <c r="AH36" i="4"/>
  <c r="AI36" i="4"/>
  <c r="AJ36" i="4"/>
  <c r="AK36" i="4"/>
  <c r="AL36" i="4"/>
  <c r="AC37" i="4"/>
  <c r="AD37" i="4"/>
  <c r="AE37" i="4"/>
  <c r="AF37" i="4"/>
  <c r="AG37" i="4"/>
  <c r="AH37" i="4"/>
  <c r="AI37" i="4"/>
  <c r="AJ37" i="4"/>
  <c r="AK37" i="4"/>
  <c r="AL37" i="4"/>
  <c r="AB30" i="4"/>
  <c r="AB31" i="4"/>
  <c r="AB32" i="4"/>
  <c r="AB33" i="4"/>
  <c r="AB34" i="4"/>
  <c r="AB35" i="4"/>
  <c r="AB36" i="4"/>
  <c r="AB37" i="4"/>
  <c r="AB29" i="4"/>
  <c r="AC17" i="4"/>
  <c r="AD17" i="4"/>
  <c r="AE17" i="4"/>
  <c r="AF17" i="4"/>
  <c r="AG17" i="4"/>
  <c r="AH17" i="4"/>
  <c r="AI17" i="4"/>
  <c r="AJ17" i="4"/>
  <c r="AK17" i="4"/>
  <c r="AL17" i="4"/>
  <c r="AC18" i="4"/>
  <c r="AD18" i="4"/>
  <c r="AE18" i="4"/>
  <c r="AF18" i="4"/>
  <c r="AG18" i="4"/>
  <c r="AH18" i="4"/>
  <c r="AI18" i="4"/>
  <c r="AJ18" i="4"/>
  <c r="AK18" i="4"/>
  <c r="AL18" i="4"/>
  <c r="AC19" i="4"/>
  <c r="AD19" i="4"/>
  <c r="AE19" i="4"/>
  <c r="AF19" i="4"/>
  <c r="AG19" i="4"/>
  <c r="AH19" i="4"/>
  <c r="AI19" i="4"/>
  <c r="AJ19" i="4"/>
  <c r="AK19" i="4"/>
  <c r="AL19" i="4"/>
  <c r="AC20" i="4"/>
  <c r="AD20" i="4"/>
  <c r="AE20" i="4"/>
  <c r="AF20" i="4"/>
  <c r="AG20" i="4"/>
  <c r="AH20" i="4"/>
  <c r="AI20" i="4"/>
  <c r="AJ20" i="4"/>
  <c r="AK20" i="4"/>
  <c r="AL20" i="4"/>
  <c r="AC21" i="4"/>
  <c r="AD21" i="4"/>
  <c r="AE21" i="4"/>
  <c r="AF21" i="4"/>
  <c r="AG21" i="4"/>
  <c r="AH21" i="4"/>
  <c r="AI21" i="4"/>
  <c r="AJ21" i="4"/>
  <c r="AK21" i="4"/>
  <c r="AL21" i="4"/>
  <c r="AC22" i="4"/>
  <c r="AD22" i="4"/>
  <c r="AE22" i="4"/>
  <c r="AF22" i="4"/>
  <c r="AG22" i="4"/>
  <c r="AH22" i="4"/>
  <c r="AI22" i="4"/>
  <c r="AJ22" i="4"/>
  <c r="AK22" i="4"/>
  <c r="AL22" i="4"/>
  <c r="AC23" i="4"/>
  <c r="AD23" i="4"/>
  <c r="AE23" i="4"/>
  <c r="AF23" i="4"/>
  <c r="AG23" i="4"/>
  <c r="AH23" i="4"/>
  <c r="AI23" i="4"/>
  <c r="AJ23" i="4"/>
  <c r="AK23" i="4"/>
  <c r="AL23" i="4"/>
  <c r="AC24" i="4"/>
  <c r="AD24" i="4"/>
  <c r="AE24" i="4"/>
  <c r="AF24" i="4"/>
  <c r="AG24" i="4"/>
  <c r="AH24" i="4"/>
  <c r="AI24" i="4"/>
  <c r="AJ24" i="4"/>
  <c r="AK24" i="4"/>
  <c r="AL24" i="4"/>
  <c r="AC25" i="4"/>
  <c r="AD25" i="4"/>
  <c r="AE25" i="4"/>
  <c r="AF25" i="4"/>
  <c r="AG25" i="4"/>
  <c r="AH25" i="4"/>
  <c r="AI25" i="4"/>
  <c r="AJ25" i="4"/>
  <c r="AK25" i="4"/>
  <c r="AL25" i="4"/>
  <c r="AB18" i="4"/>
  <c r="AB19" i="4"/>
  <c r="AB20" i="4"/>
  <c r="AB21" i="4"/>
  <c r="AB22" i="4"/>
  <c r="AB23" i="4"/>
  <c r="AB24" i="4"/>
  <c r="AB25" i="4"/>
  <c r="AB17" i="4"/>
  <c r="P29" i="4"/>
  <c r="Q29" i="4"/>
  <c r="R29" i="4"/>
  <c r="S29" i="4"/>
  <c r="T29" i="4"/>
  <c r="U29" i="4"/>
  <c r="V29" i="4"/>
  <c r="W29" i="4"/>
  <c r="X29" i="4"/>
  <c r="Y29" i="4"/>
  <c r="P30" i="4"/>
  <c r="Q30" i="4"/>
  <c r="R30" i="4"/>
  <c r="S30" i="4"/>
  <c r="T30" i="4"/>
  <c r="U30" i="4"/>
  <c r="V30" i="4"/>
  <c r="W30" i="4"/>
  <c r="X30" i="4"/>
  <c r="Y30" i="4"/>
  <c r="P31" i="4"/>
  <c r="Q31" i="4"/>
  <c r="R31" i="4"/>
  <c r="S31" i="4"/>
  <c r="T31" i="4"/>
  <c r="U31" i="4"/>
  <c r="V31" i="4"/>
  <c r="W31" i="4"/>
  <c r="X31" i="4"/>
  <c r="Y31" i="4"/>
  <c r="P32" i="4"/>
  <c r="Q32" i="4"/>
  <c r="R32" i="4"/>
  <c r="S32" i="4"/>
  <c r="T32" i="4"/>
  <c r="U32" i="4"/>
  <c r="V32" i="4"/>
  <c r="W32" i="4"/>
  <c r="X32" i="4"/>
  <c r="Y32" i="4"/>
  <c r="P33" i="4"/>
  <c r="Q33" i="4"/>
  <c r="R33" i="4"/>
  <c r="S33" i="4"/>
  <c r="T33" i="4"/>
  <c r="U33" i="4"/>
  <c r="V33" i="4"/>
  <c r="W33" i="4"/>
  <c r="X33" i="4"/>
  <c r="Y33" i="4"/>
  <c r="P34" i="4"/>
  <c r="Q34" i="4"/>
  <c r="R34" i="4"/>
  <c r="S34" i="4"/>
  <c r="T34" i="4"/>
  <c r="U34" i="4"/>
  <c r="V34" i="4"/>
  <c r="W34" i="4"/>
  <c r="X34" i="4"/>
  <c r="Y34" i="4"/>
  <c r="P35" i="4"/>
  <c r="Q35" i="4"/>
  <c r="R35" i="4"/>
  <c r="S35" i="4"/>
  <c r="T35" i="4"/>
  <c r="U35" i="4"/>
  <c r="V35" i="4"/>
  <c r="W35" i="4"/>
  <c r="X35" i="4"/>
  <c r="Y35" i="4"/>
  <c r="P36" i="4"/>
  <c r="Q36" i="4"/>
  <c r="R36" i="4"/>
  <c r="S36" i="4"/>
  <c r="T36" i="4"/>
  <c r="U36" i="4"/>
  <c r="V36" i="4"/>
  <c r="W36" i="4"/>
  <c r="X36" i="4"/>
  <c r="Y36" i="4"/>
  <c r="P37" i="4"/>
  <c r="Q37" i="4"/>
  <c r="R37" i="4"/>
  <c r="S37" i="4"/>
  <c r="T37" i="4"/>
  <c r="U37" i="4"/>
  <c r="V37" i="4"/>
  <c r="W37" i="4"/>
  <c r="X37" i="4"/>
  <c r="Y37" i="4"/>
  <c r="O30" i="4"/>
  <c r="O31" i="4"/>
  <c r="O32" i="4"/>
  <c r="O33" i="4"/>
  <c r="O34" i="4"/>
  <c r="O35" i="4"/>
  <c r="O36" i="4"/>
  <c r="O37" i="4"/>
  <c r="O29" i="4"/>
  <c r="P17" i="4"/>
  <c r="Q17" i="4"/>
  <c r="R17" i="4"/>
  <c r="S17" i="4"/>
  <c r="T17" i="4"/>
  <c r="U17" i="4"/>
  <c r="V17" i="4"/>
  <c r="W17" i="4"/>
  <c r="X17" i="4"/>
  <c r="Y17" i="4"/>
  <c r="P18" i="4"/>
  <c r="Q18" i="4"/>
  <c r="R18" i="4"/>
  <c r="S18" i="4"/>
  <c r="T18" i="4"/>
  <c r="U18" i="4"/>
  <c r="V18" i="4"/>
  <c r="W18" i="4"/>
  <c r="X18" i="4"/>
  <c r="Y18" i="4"/>
  <c r="P19" i="4"/>
  <c r="Q19" i="4"/>
  <c r="R19" i="4"/>
  <c r="S19" i="4"/>
  <c r="T19" i="4"/>
  <c r="U19" i="4"/>
  <c r="V19" i="4"/>
  <c r="W19" i="4"/>
  <c r="X19" i="4"/>
  <c r="Y19" i="4"/>
  <c r="P20" i="4"/>
  <c r="Q20" i="4"/>
  <c r="R20" i="4"/>
  <c r="S20" i="4"/>
  <c r="T20" i="4"/>
  <c r="U20" i="4"/>
  <c r="V20" i="4"/>
  <c r="W20" i="4"/>
  <c r="X20" i="4"/>
  <c r="Y20" i="4"/>
  <c r="P21" i="4"/>
  <c r="Q21" i="4"/>
  <c r="R21" i="4"/>
  <c r="S21" i="4"/>
  <c r="T21" i="4"/>
  <c r="U21" i="4"/>
  <c r="V21" i="4"/>
  <c r="W21" i="4"/>
  <c r="X21" i="4"/>
  <c r="Y21" i="4"/>
  <c r="P22" i="4"/>
  <c r="Q22" i="4"/>
  <c r="R22" i="4"/>
  <c r="S22" i="4"/>
  <c r="T22" i="4"/>
  <c r="U22" i="4"/>
  <c r="V22" i="4"/>
  <c r="W22" i="4"/>
  <c r="X22" i="4"/>
  <c r="Y22" i="4"/>
  <c r="P23" i="4"/>
  <c r="Q23" i="4"/>
  <c r="R23" i="4"/>
  <c r="S23" i="4"/>
  <c r="T23" i="4"/>
  <c r="U23" i="4"/>
  <c r="V23" i="4"/>
  <c r="W23" i="4"/>
  <c r="X23" i="4"/>
  <c r="Y23" i="4"/>
  <c r="P24" i="4"/>
  <c r="Q24" i="4"/>
  <c r="R24" i="4"/>
  <c r="S24" i="4"/>
  <c r="T24" i="4"/>
  <c r="U24" i="4"/>
  <c r="V24" i="4"/>
  <c r="W24" i="4"/>
  <c r="X24" i="4"/>
  <c r="Y24" i="4"/>
  <c r="P25" i="4"/>
  <c r="Q25" i="4"/>
  <c r="R25" i="4"/>
  <c r="S25" i="4"/>
  <c r="T25" i="4"/>
  <c r="U25" i="4"/>
  <c r="V25" i="4"/>
  <c r="W25" i="4"/>
  <c r="X25" i="4"/>
  <c r="Y25" i="4"/>
  <c r="O18" i="4"/>
  <c r="O19" i="4"/>
  <c r="O20" i="4"/>
  <c r="O21" i="4"/>
  <c r="O22" i="4"/>
  <c r="O23" i="4"/>
  <c r="O24" i="4"/>
  <c r="O25" i="4"/>
  <c r="O17" i="4"/>
  <c r="B17" i="4"/>
  <c r="C17" i="4"/>
  <c r="D17" i="4"/>
  <c r="E17" i="4"/>
  <c r="F17" i="4"/>
  <c r="G17" i="4"/>
  <c r="B18" i="4"/>
  <c r="B30" i="4" s="1"/>
  <c r="C18" i="4"/>
  <c r="C30" i="4" s="1"/>
  <c r="D18" i="4"/>
  <c r="E18" i="4"/>
  <c r="F18" i="4"/>
  <c r="G18" i="4"/>
  <c r="B19" i="4"/>
  <c r="C19" i="4"/>
  <c r="D19" i="4"/>
  <c r="D31" i="4" s="1"/>
  <c r="E19" i="4"/>
  <c r="E31" i="4" s="1"/>
  <c r="F19" i="4"/>
  <c r="G19" i="4"/>
  <c r="B20" i="4"/>
  <c r="C20" i="4"/>
  <c r="D20" i="4"/>
  <c r="E20" i="4"/>
  <c r="F20" i="4"/>
  <c r="F32" i="4" s="1"/>
  <c r="G20" i="4"/>
  <c r="G32" i="4" s="1"/>
  <c r="B21" i="4"/>
  <c r="C21" i="4"/>
  <c r="D21" i="4"/>
  <c r="E21" i="4"/>
  <c r="F21" i="4"/>
  <c r="G21" i="4"/>
  <c r="B22" i="4"/>
  <c r="B34" i="4" s="1"/>
  <c r="C22" i="4"/>
  <c r="C34" i="4" s="1"/>
  <c r="D22" i="4"/>
  <c r="E22" i="4"/>
  <c r="F22" i="4"/>
  <c r="G22" i="4"/>
  <c r="B23" i="4"/>
  <c r="C23" i="4"/>
  <c r="D23" i="4"/>
  <c r="E23" i="4"/>
  <c r="E35" i="4" s="1"/>
  <c r="F23" i="4"/>
  <c r="G23" i="4"/>
  <c r="B24" i="4"/>
  <c r="C24" i="4"/>
  <c r="D24" i="4"/>
  <c r="E24" i="4"/>
  <c r="F24" i="4"/>
  <c r="G24" i="4"/>
  <c r="G36" i="4" s="1"/>
  <c r="B25" i="4"/>
  <c r="C25" i="4"/>
  <c r="D25" i="4"/>
  <c r="E25" i="4"/>
  <c r="F25" i="4"/>
  <c r="G25" i="4"/>
  <c r="B27" i="4"/>
  <c r="C29" i="4" s="1"/>
  <c r="B29" i="4"/>
  <c r="D30" i="4"/>
  <c r="F31" i="4"/>
  <c r="B33" i="4"/>
  <c r="D34" i="4"/>
  <c r="F35" i="4"/>
  <c r="B37" i="4"/>
  <c r="AL15" i="4"/>
  <c r="Y15" i="4"/>
  <c r="H30" i="4"/>
  <c r="I30" i="4"/>
  <c r="J30" i="4"/>
  <c r="K30" i="4"/>
  <c r="L30" i="4"/>
  <c r="H31" i="4"/>
  <c r="I31" i="4"/>
  <c r="J31" i="4"/>
  <c r="K31" i="4"/>
  <c r="L31" i="4"/>
  <c r="H32" i="4"/>
  <c r="I32" i="4"/>
  <c r="J32" i="4"/>
  <c r="K32" i="4"/>
  <c r="L32" i="4"/>
  <c r="H33" i="4"/>
  <c r="I33" i="4"/>
  <c r="J33" i="4"/>
  <c r="K33" i="4"/>
  <c r="L33" i="4"/>
  <c r="H34" i="4"/>
  <c r="I34" i="4"/>
  <c r="J34" i="4"/>
  <c r="K34" i="4"/>
  <c r="L34" i="4"/>
  <c r="H35" i="4"/>
  <c r="I35" i="4"/>
  <c r="J35" i="4"/>
  <c r="K35" i="4"/>
  <c r="L35" i="4"/>
  <c r="H36" i="4"/>
  <c r="I36" i="4"/>
  <c r="J36" i="4"/>
  <c r="K36" i="4"/>
  <c r="L36" i="4"/>
  <c r="H37" i="4"/>
  <c r="I37" i="4"/>
  <c r="J37" i="4"/>
  <c r="K37" i="4"/>
  <c r="L37" i="4"/>
  <c r="H29" i="4"/>
  <c r="I29" i="4"/>
  <c r="J29" i="4"/>
  <c r="K29" i="4"/>
  <c r="L29" i="4"/>
  <c r="H18" i="4"/>
  <c r="I18" i="4"/>
  <c r="J18" i="4"/>
  <c r="K18" i="4"/>
  <c r="L18" i="4"/>
  <c r="H19" i="4"/>
  <c r="I19" i="4"/>
  <c r="J19" i="4"/>
  <c r="K19" i="4"/>
  <c r="L19" i="4"/>
  <c r="H20" i="4"/>
  <c r="I20" i="4"/>
  <c r="J20" i="4"/>
  <c r="K20" i="4"/>
  <c r="L20" i="4"/>
  <c r="H21" i="4"/>
  <c r="I21" i="4"/>
  <c r="J21" i="4"/>
  <c r="K21" i="4"/>
  <c r="L21" i="4"/>
  <c r="H22" i="4"/>
  <c r="I22" i="4"/>
  <c r="J22" i="4"/>
  <c r="K22" i="4"/>
  <c r="L22" i="4"/>
  <c r="H23" i="4"/>
  <c r="I23" i="4"/>
  <c r="J23" i="4"/>
  <c r="K23" i="4"/>
  <c r="L23" i="4"/>
  <c r="H24" i="4"/>
  <c r="I24" i="4"/>
  <c r="J24" i="4"/>
  <c r="K24" i="4"/>
  <c r="L24" i="4"/>
  <c r="H25" i="4"/>
  <c r="I25" i="4"/>
  <c r="J25" i="4"/>
  <c r="K25" i="4"/>
  <c r="L25" i="4"/>
  <c r="H17" i="4"/>
  <c r="I17" i="4"/>
  <c r="J17" i="4"/>
  <c r="K17" i="4"/>
  <c r="L17" i="4"/>
  <c r="L15" i="4"/>
  <c r="F36" i="4" l="1"/>
  <c r="D35" i="4"/>
  <c r="G37" i="4"/>
  <c r="E36" i="4"/>
  <c r="C35" i="4"/>
  <c r="G33" i="4"/>
  <c r="E32" i="4"/>
  <c r="C31" i="4"/>
  <c r="G29" i="4"/>
  <c r="F37" i="4"/>
  <c r="D36" i="4"/>
  <c r="B35" i="4"/>
  <c r="F33" i="4"/>
  <c r="D32" i="4"/>
  <c r="B31" i="4"/>
  <c r="F29" i="4"/>
  <c r="E37" i="4"/>
  <c r="C36" i="4"/>
  <c r="G34" i="4"/>
  <c r="E33" i="4"/>
  <c r="C32" i="4"/>
  <c r="G30" i="4"/>
  <c r="E29" i="4"/>
  <c r="D37" i="4"/>
  <c r="B36" i="4"/>
  <c r="F34" i="4"/>
  <c r="D33" i="4"/>
  <c r="B32" i="4"/>
  <c r="F30" i="4"/>
  <c r="D29" i="4"/>
  <c r="C37" i="4"/>
  <c r="G35" i="4"/>
  <c r="E34" i="4"/>
  <c r="C33" i="4"/>
  <c r="G31" i="4"/>
  <c r="E30" i="4"/>
  <c r="AB27" i="4"/>
  <c r="O27" i="4"/>
  <c r="M59" i="1" l="1"/>
  <c r="M58" i="1"/>
  <c r="H53" i="1"/>
  <c r="H54" i="1"/>
  <c r="H55" i="1"/>
  <c r="H56" i="1"/>
  <c r="H57" i="1"/>
  <c r="H58" i="1"/>
  <c r="H59" i="1"/>
  <c r="H60" i="1"/>
  <c r="H61" i="1"/>
  <c r="H62" i="1"/>
  <c r="H63" i="1"/>
  <c r="H52" i="1"/>
  <c r="F63" i="1"/>
  <c r="F62" i="1"/>
  <c r="F61" i="1"/>
  <c r="F60" i="1"/>
  <c r="F59" i="1"/>
  <c r="F58" i="1"/>
  <c r="F57" i="1"/>
  <c r="F56" i="1"/>
  <c r="F55" i="1"/>
  <c r="F54" i="1"/>
  <c r="F53" i="1"/>
  <c r="F52" i="1"/>
  <c r="E46" i="1"/>
  <c r="E45" i="1"/>
  <c r="E44" i="1"/>
  <c r="E43" i="1"/>
  <c r="E42" i="1"/>
  <c r="E41" i="1"/>
  <c r="M39" i="2" l="1"/>
  <c r="L39" i="2"/>
  <c r="J39" i="2"/>
  <c r="I39" i="2"/>
  <c r="G39" i="2"/>
  <c r="F39" i="2"/>
  <c r="D39" i="2"/>
  <c r="C39" i="2"/>
  <c r="M38" i="2"/>
  <c r="L38" i="2"/>
  <c r="J38" i="2"/>
  <c r="I38" i="2"/>
  <c r="G38" i="2"/>
  <c r="F38" i="2"/>
  <c r="D38" i="2"/>
  <c r="C38" i="2"/>
  <c r="M37" i="2"/>
  <c r="L37" i="2"/>
  <c r="J37" i="2"/>
  <c r="I37" i="2"/>
  <c r="G37" i="2"/>
  <c r="F37" i="2"/>
  <c r="D37" i="2"/>
  <c r="C37" i="2"/>
  <c r="M36" i="2"/>
  <c r="L36" i="2"/>
  <c r="J36" i="2"/>
  <c r="I36" i="2"/>
  <c r="G36" i="2"/>
  <c r="F36" i="2"/>
  <c r="D36" i="2"/>
  <c r="C36" i="2"/>
  <c r="M35" i="2"/>
  <c r="L35" i="2"/>
  <c r="J35" i="2"/>
  <c r="I35" i="2"/>
  <c r="G35" i="2"/>
  <c r="F35" i="2"/>
  <c r="D35" i="2"/>
  <c r="C35" i="2"/>
  <c r="M34" i="2"/>
  <c r="L34" i="2"/>
  <c r="J34" i="2"/>
  <c r="I34" i="2"/>
  <c r="G34" i="2"/>
  <c r="F34" i="2"/>
  <c r="D34" i="2"/>
  <c r="C34" i="2"/>
  <c r="M33" i="2"/>
  <c r="L33" i="2"/>
  <c r="J33" i="2"/>
  <c r="I33" i="2"/>
  <c r="G33" i="2"/>
  <c r="F33" i="2"/>
  <c r="D33" i="2"/>
  <c r="C33" i="2"/>
  <c r="M32" i="2"/>
  <c r="L32" i="2"/>
  <c r="J32" i="2"/>
  <c r="I32" i="2"/>
  <c r="G32" i="2"/>
  <c r="F32" i="2"/>
  <c r="D32" i="2"/>
  <c r="C32" i="2"/>
  <c r="M31" i="2"/>
  <c r="L31" i="2"/>
  <c r="J31" i="2"/>
  <c r="I31" i="2"/>
  <c r="G31" i="2"/>
  <c r="F31" i="2"/>
  <c r="D31" i="2"/>
  <c r="C31" i="2"/>
  <c r="C13" i="2"/>
  <c r="D13" i="2" s="1"/>
  <c r="E13" i="2" s="1"/>
  <c r="F13" i="2" s="1"/>
  <c r="G13" i="2" s="1"/>
  <c r="H13" i="2" s="1"/>
  <c r="I13" i="2" s="1"/>
  <c r="J13" i="2" s="1"/>
  <c r="K13" i="2" s="1"/>
  <c r="L13" i="2" s="1"/>
  <c r="M13" i="2" s="1"/>
</calcChain>
</file>

<file path=xl/sharedStrings.xml><?xml version="1.0" encoding="utf-8"?>
<sst xmlns="http://schemas.openxmlformats.org/spreadsheetml/2006/main" count="2480" uniqueCount="520">
  <si>
    <t>Raw data</t>
  </si>
  <si>
    <t>Name:</t>
  </si>
  <si>
    <t>IS</t>
  </si>
  <si>
    <t>Trametinib</t>
  </si>
  <si>
    <t>[Tr] nM</t>
  </si>
  <si>
    <t>Tr</t>
  </si>
  <si>
    <t>Tr:IS</t>
  </si>
  <si>
    <t>GraphPad Prism 11.0.0</t>
  </si>
  <si>
    <t>Name</t>
  </si>
  <si>
    <t>Inj</t>
  </si>
  <si>
    <t>RT</t>
  </si>
  <si>
    <t>Area</t>
  </si>
  <si>
    <t>Amount</t>
  </si>
  <si>
    <t>Vial</t>
  </si>
  <si>
    <t>Receptor fluid</t>
  </si>
  <si>
    <t>trametinib</t>
  </si>
  <si>
    <t>R3</t>
  </si>
  <si>
    <t>R6</t>
  </si>
  <si>
    <t>R9</t>
  </si>
  <si>
    <t>R12</t>
  </si>
  <si>
    <t>Cell Lysis</t>
  </si>
  <si>
    <t>100</t>
  </si>
  <si>
    <t>1</t>
  </si>
  <si>
    <t>P1-A2</t>
  </si>
  <si>
    <t>250</t>
  </si>
  <si>
    <t>P1-A3</t>
  </si>
  <si>
    <t>500</t>
  </si>
  <si>
    <t>P1-A4</t>
  </si>
  <si>
    <t>750</t>
  </si>
  <si>
    <t>P1-A5</t>
  </si>
  <si>
    <t>m</t>
  </si>
  <si>
    <t>1000</t>
  </si>
  <si>
    <t>P1-A6</t>
  </si>
  <si>
    <t>c</t>
  </si>
  <si>
    <t>2500</t>
  </si>
  <si>
    <t>P1-A7</t>
  </si>
  <si>
    <t>t1</t>
  </si>
  <si>
    <t>P1-E2</t>
  </si>
  <si>
    <t>t2</t>
  </si>
  <si>
    <t>P1-E3</t>
  </si>
  <si>
    <t>t3</t>
  </si>
  <si>
    <t>P1-B3</t>
  </si>
  <si>
    <t>R3.1</t>
  </si>
  <si>
    <t>P1-E4</t>
  </si>
  <si>
    <t>R3.2</t>
  </si>
  <si>
    <t>P1-B5</t>
  </si>
  <si>
    <t>One-Way ANOVA</t>
  </si>
  <si>
    <t>R3.3</t>
  </si>
  <si>
    <t>P1-B6</t>
  </si>
  <si>
    <t>Table Analyzed</t>
  </si>
  <si>
    <t>Trametinib permeability_HPLC</t>
  </si>
  <si>
    <t>Trametinib cell lysis_HPLC</t>
  </si>
  <si>
    <t>R6.1</t>
  </si>
  <si>
    <t>P1-E5</t>
  </si>
  <si>
    <t>Data sets analyzed</t>
  </si>
  <si>
    <t>A-E</t>
  </si>
  <si>
    <t>R6.2</t>
  </si>
  <si>
    <t>P1-B8</t>
  </si>
  <si>
    <t>Distribution assumption</t>
  </si>
  <si>
    <t>Normal (Gaussian)</t>
  </si>
  <si>
    <t>R6.3</t>
  </si>
  <si>
    <t>P1-B9</t>
  </si>
  <si>
    <t>R9.1</t>
  </si>
  <si>
    <t>P1-B10</t>
  </si>
  <si>
    <t>ANOVA summary</t>
  </si>
  <si>
    <t>R9.2</t>
  </si>
  <si>
    <t>P1-E6</t>
  </si>
  <si>
    <t>  F</t>
  </si>
  <si>
    <t>R9.3</t>
  </si>
  <si>
    <t>P1-C1</t>
  </si>
  <si>
    <t>  P value</t>
  </si>
  <si>
    <t>&lt;0.001</t>
  </si>
  <si>
    <t>R12.1</t>
  </si>
  <si>
    <t>P1-E7</t>
  </si>
  <si>
    <t>  P value summary</t>
  </si>
  <si>
    <t>****</t>
  </si>
  <si>
    <t>R12.2</t>
  </si>
  <si>
    <t>P1-C3</t>
  </si>
  <si>
    <t>  Significant diff. among means (P &lt; 0.05)?</t>
  </si>
  <si>
    <t>Yes</t>
  </si>
  <si>
    <t>R12.3</t>
  </si>
  <si>
    <t>P1-C4</t>
  </si>
  <si>
    <t>  R squared</t>
  </si>
  <si>
    <t>Lys t1</t>
  </si>
  <si>
    <t>P1-E9</t>
  </si>
  <si>
    <t>Lys t2</t>
  </si>
  <si>
    <t>P1-E10</t>
  </si>
  <si>
    <t>Brown-Forsythe test</t>
  </si>
  <si>
    <t>Lys t3</t>
  </si>
  <si>
    <t>P1-E11</t>
  </si>
  <si>
    <t>  F (DFn, DFd)</t>
  </si>
  <si>
    <t>0.0935 (4, 40)</t>
  </si>
  <si>
    <t>0.427 (4, 40)</t>
  </si>
  <si>
    <t>Lys R3.1</t>
  </si>
  <si>
    <t>P1-C11</t>
  </si>
  <si>
    <t>Lys R3.2</t>
  </si>
  <si>
    <t>P1-D1</t>
  </si>
  <si>
    <t>ns</t>
  </si>
  <si>
    <t>Lys R3.3</t>
  </si>
  <si>
    <t>P1-D2</t>
  </si>
  <si>
    <t>  Are SDs significantly different (P &lt; 0.05)?</t>
  </si>
  <si>
    <t>No</t>
  </si>
  <si>
    <t>Lys R6.1</t>
  </si>
  <si>
    <t>P1-E8</t>
  </si>
  <si>
    <t>Lys R6.2</t>
  </si>
  <si>
    <t>P1-D4</t>
  </si>
  <si>
    <t>Bartlett's test</t>
  </si>
  <si>
    <t>Lys R6.3</t>
  </si>
  <si>
    <t>P1-D5</t>
  </si>
  <si>
    <t>  Bartlett's statistic (corrected)</t>
  </si>
  <si>
    <t>Lys R9.1</t>
  </si>
  <si>
    <t>P1-D6</t>
  </si>
  <si>
    <t>Lys R9.2</t>
  </si>
  <si>
    <t>P1-D7</t>
  </si>
  <si>
    <t>Lys R9.3</t>
  </si>
  <si>
    <t>P1-D8</t>
  </si>
  <si>
    <t>Lys 12.1</t>
  </si>
  <si>
    <t>P1-F1</t>
  </si>
  <si>
    <t>Lys 12.2</t>
  </si>
  <si>
    <t>P1-F2</t>
  </si>
  <si>
    <t>ANOVA table</t>
  </si>
  <si>
    <t>SS</t>
  </si>
  <si>
    <t>DF</t>
  </si>
  <si>
    <t>MS</t>
  </si>
  <si>
    <t>F (DFn, DFd)</t>
  </si>
  <si>
    <t>P value</t>
  </si>
  <si>
    <t>Lys 12.3</t>
  </si>
  <si>
    <t>P1-F3</t>
  </si>
  <si>
    <t>  Treatment (between columns)</t>
  </si>
  <si>
    <t>F (4, 40) = 11.0</t>
  </si>
  <si>
    <t>P&lt;0.001</t>
  </si>
  <si>
    <t>F (4, 40) = 17.5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</si>
  <si>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</si>
  <si>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</si>
  <si>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</si>
  <si>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</si>
  <si>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</si>
  <si>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Number of families</t>
  </si>
  <si>
    <t>Number of comparisons per family</t>
  </si>
  <si>
    <t>5000</t>
  </si>
  <si>
    <t>P1-A8</t>
  </si>
  <si>
    <t>Alpha</t>
  </si>
  <si>
    <t>P1-B1</t>
  </si>
  <si>
    <t>P1-B2</t>
  </si>
  <si>
    <t>Dunnett's multiple comparisons test</t>
  </si>
  <si>
    <t>Mean diff.</t>
  </si>
  <si>
    <t>95.00% CI of diff.</t>
  </si>
  <si>
    <t>Below threshold?</t>
  </si>
  <si>
    <t>Summary</t>
  </si>
  <si>
    <t>Adjusted P Value</t>
  </si>
  <si>
    <t>A-?</t>
  </si>
  <si>
    <t>  trametinib vs. R3</t>
  </si>
  <si>
    <t>-1526 to -588</t>
  </si>
  <si>
    <t>B</t>
  </si>
  <si>
    <t>-280 to -142</t>
  </si>
  <si>
    <t>P1-E1</t>
  </si>
  <si>
    <t>  trametinib vs. R6</t>
  </si>
  <si>
    <t>-1418 to -480</t>
  </si>
  <si>
    <t>C</t>
  </si>
  <si>
    <t>-226 to -88.2</t>
  </si>
  <si>
    <t>  trametinib vs. R9</t>
  </si>
  <si>
    <t>-1305 to -367</t>
  </si>
  <si>
    <t>***</t>
  </si>
  <si>
    <t>D</t>
  </si>
  <si>
    <t>-235 to -96.9</t>
  </si>
  <si>
    <t>  trametinib vs. R12</t>
  </si>
  <si>
    <t>-1425 to -487</t>
  </si>
  <si>
    <t>E</t>
  </si>
  <si>
    <t>-218 to -80.8</t>
  </si>
  <si>
    <t>P1-B7</t>
  </si>
  <si>
    <t>Test details</t>
  </si>
  <si>
    <t>Mean 1</t>
  </si>
  <si>
    <t>Mean 2</t>
  </si>
  <si>
    <t>SE of diff.</t>
  </si>
  <si>
    <t>n1</t>
  </si>
  <si>
    <t>n2</t>
  </si>
  <si>
    <t>q</t>
  </si>
  <si>
    <t>P1-B11</t>
  </si>
  <si>
    <t>P1-C2</t>
  </si>
  <si>
    <t>Descriptive stats</t>
  </si>
  <si>
    <t>Lys R12.1</t>
  </si>
  <si>
    <t>P1-C8</t>
  </si>
  <si>
    <t>Number of values</t>
  </si>
  <si>
    <t>Lys R12.2</t>
  </si>
  <si>
    <t>P1-C9</t>
  </si>
  <si>
    <t>Lys t.1</t>
  </si>
  <si>
    <t>Lys R12.3</t>
  </si>
  <si>
    <t>P1-C10</t>
  </si>
  <si>
    <t>Lys t.2</t>
  </si>
  <si>
    <t>Minimum</t>
  </si>
  <si>
    <t>Lys t.3</t>
  </si>
  <si>
    <t>Maximum</t>
  </si>
  <si>
    <t>Range</t>
  </si>
  <si>
    <t>P1-D3</t>
  </si>
  <si>
    <t>Mean</t>
  </si>
  <si>
    <t>Std. Deviation</t>
  </si>
  <si>
    <t>Std. Error of Mean</t>
  </si>
  <si>
    <t>Lower 95% CI of mean</t>
  </si>
  <si>
    <t>Upper 95% CI of mean</t>
  </si>
  <si>
    <t>P1-D9</t>
  </si>
  <si>
    <t>P1-D10</t>
  </si>
  <si>
    <t>P1-D11</t>
  </si>
  <si>
    <t>P2-A3</t>
  </si>
  <si>
    <t>P2-A4</t>
  </si>
  <si>
    <t>P2-A5</t>
  </si>
  <si>
    <t>P2-A6</t>
  </si>
  <si>
    <t>P2-A7</t>
  </si>
  <si>
    <t>P2-A8</t>
  </si>
  <si>
    <t>P2-A9</t>
  </si>
  <si>
    <t>T1</t>
  </si>
  <si>
    <t>P2-B2</t>
  </si>
  <si>
    <t>T2</t>
  </si>
  <si>
    <t>P2-B3</t>
  </si>
  <si>
    <t>T3</t>
  </si>
  <si>
    <t>P2-B4</t>
  </si>
  <si>
    <t>P2-B5</t>
  </si>
  <si>
    <t>P2-B6</t>
  </si>
  <si>
    <t>P2-B7</t>
  </si>
  <si>
    <t>P2-B8</t>
  </si>
  <si>
    <t>P2-B9</t>
  </si>
  <si>
    <t>P2-B10</t>
  </si>
  <si>
    <t>P2-B11</t>
  </si>
  <si>
    <t>P2-C1</t>
  </si>
  <si>
    <t>P2-C2</t>
  </si>
  <si>
    <t>P2-C3</t>
  </si>
  <si>
    <t>P2-C4</t>
  </si>
  <si>
    <t>P2-C5</t>
  </si>
  <si>
    <t>Lys T1</t>
  </si>
  <si>
    <t>P2-C9</t>
  </si>
  <si>
    <t>Lys T2</t>
  </si>
  <si>
    <t>P2-C10</t>
  </si>
  <si>
    <t>Lys T3</t>
  </si>
  <si>
    <t>P2-C11</t>
  </si>
  <si>
    <t>P2-D1</t>
  </si>
  <si>
    <t>P2-D2</t>
  </si>
  <si>
    <t>P2-D3</t>
  </si>
  <si>
    <t>P2-D4</t>
  </si>
  <si>
    <t>P2-D5</t>
  </si>
  <si>
    <t>P2-D6</t>
  </si>
  <si>
    <t>P2-D7</t>
  </si>
  <si>
    <t>P2-D8</t>
  </si>
  <si>
    <t>P2-D9</t>
  </si>
  <si>
    <t>P2-D10</t>
  </si>
  <si>
    <t>P2-D11</t>
  </si>
  <si>
    <t>P2-E1</t>
  </si>
  <si>
    <t>Calibrations</t>
  </si>
  <si>
    <t>FAM-R3</t>
  </si>
  <si>
    <t>FAM-R6</t>
  </si>
  <si>
    <t>FAM-R9</t>
  </si>
  <si>
    <t>FAM-R12</t>
  </si>
  <si>
    <t>[FAM-Rn] uM</t>
  </si>
  <si>
    <t>PBS only</t>
  </si>
  <si>
    <t>Raw Data</t>
  </si>
  <si>
    <t>y=mx+c</t>
  </si>
  <si>
    <t>Control</t>
  </si>
  <si>
    <t>Trametinib only control</t>
  </si>
  <si>
    <t>Receptor Fluid</t>
  </si>
  <si>
    <t>Cell lysis</t>
  </si>
  <si>
    <t>Repeat 1</t>
  </si>
  <si>
    <t>Repeat 2</t>
  </si>
  <si>
    <t>Repeat 3</t>
  </si>
  <si>
    <t>N/A</t>
  </si>
  <si>
    <t>signal is null as no fluorescence is detected</t>
  </si>
  <si>
    <t>Permability:</t>
  </si>
  <si>
    <t>Cell lysis:</t>
  </si>
  <si>
    <t>Rn permeability</t>
  </si>
  <si>
    <t>Rn cell lysis</t>
  </si>
  <si>
    <t>A-D</t>
  </si>
  <si>
    <t>5.00 (3, 32)</t>
  </si>
  <si>
    <t>5.26 (3, 32)</t>
  </si>
  <si>
    <t>**</t>
  </si>
  <si>
    <t>F (3, 32) = 174</t>
  </si>
  <si>
    <t>F (3, 32) = 317</t>
  </si>
  <si>
    <t>Tukey's multiple comparisons test</t>
  </si>
  <si>
    <t>  R3 vs. R6</t>
  </si>
  <si>
    <t>-0.544 to 0.741</t>
  </si>
  <si>
    <t>A-B</t>
  </si>
  <si>
    <t>-2.29 to 0.952</t>
  </si>
  <si>
    <t>  R3 vs. R9</t>
  </si>
  <si>
    <t>3.22 to 4.50</t>
  </si>
  <si>
    <t>A-C</t>
  </si>
  <si>
    <t>-13.9 to -10.6</t>
  </si>
  <si>
    <t>  R3 vs. R12</t>
  </si>
  <si>
    <t>3.26 to 4.55</t>
  </si>
  <si>
    <t>-15.9 to -12.7</t>
  </si>
  <si>
    <t>  R6 vs. R9</t>
  </si>
  <si>
    <t>3.12 to 4.40</t>
  </si>
  <si>
    <t>B-C</t>
  </si>
  <si>
    <t>-13.2 to -9.97</t>
  </si>
  <si>
    <t>  R6 vs. R12</t>
  </si>
  <si>
    <t>3.16 to 4.45</t>
  </si>
  <si>
    <t>B-D</t>
  </si>
  <si>
    <t>-15.2 to -12.0</t>
  </si>
  <si>
    <t>  R9 vs. R12</t>
  </si>
  <si>
    <t>-0.599 to 0.685</t>
  </si>
  <si>
    <t>C-D</t>
  </si>
  <si>
    <t>-3.65 to -0.408</t>
  </si>
  <si>
    <t>Compact letter display</t>
  </si>
  <si>
    <t>  R3</t>
  </si>
  <si>
    <t>A</t>
  </si>
  <si>
    <t>  R12</t>
  </si>
  <si>
    <t>  R6</t>
  </si>
  <si>
    <t>  R9</t>
  </si>
  <si>
    <t>Caco-2 cell line</t>
  </si>
  <si>
    <t>tGFP Astrocytes</t>
  </si>
  <si>
    <t>SF8628 DIPG cell line</t>
  </si>
  <si>
    <t>R3+Tr</t>
  </si>
  <si>
    <t>R6+Tr</t>
  </si>
  <si>
    <t>R9+Tr</t>
  </si>
  <si>
    <t>R12+Tr</t>
  </si>
  <si>
    <t>10% DMSO</t>
  </si>
  <si>
    <t>Analysed</t>
  </si>
  <si>
    <t>Caco-2 Alamar blue</t>
  </si>
  <si>
    <t>Astrocytes Alamar blue</t>
  </si>
  <si>
    <t>DIPG Alamar blue</t>
  </si>
  <si>
    <t>A-J</t>
  </si>
  <si>
    <t>1.29 (9, 80)</t>
  </si>
  <si>
    <t>1.39 (9, 80)</t>
  </si>
  <si>
    <t>2.73 (9, 80)</t>
  </si>
  <si>
    <t>F (9, 80) = 1.26</t>
  </si>
  <si>
    <t>P=0.274</t>
  </si>
  <si>
    <t>F (9, 80) = 1.20</t>
  </si>
  <si>
    <t>P=0.308</t>
  </si>
  <si>
    <t>F (9, 80) = 144</t>
  </si>
  <si>
    <t>  Control vs. R3</t>
  </si>
  <si>
    <t>-8.35 to 4.06</t>
  </si>
  <si>
    <t>-6.98 to 1.14</t>
  </si>
  <si>
    <t>-3.52 to 0.759</t>
  </si>
  <si>
    <t>  Control vs. R6</t>
  </si>
  <si>
    <t>-7.50 to 4.91</t>
  </si>
  <si>
    <t>-7.93 to 0.191</t>
  </si>
  <si>
    <t>-3.77 to 0.507</t>
  </si>
  <si>
    <t>  Control vs. R9</t>
  </si>
  <si>
    <t>-11.5 to 0.914</t>
  </si>
  <si>
    <t>-7.14 to 0.984</t>
  </si>
  <si>
    <t>-3.68 to 0.600</t>
  </si>
  <si>
    <t>  Control vs. R12</t>
  </si>
  <si>
    <t>-9.09 to 3.32</t>
  </si>
  <si>
    <t>-7.89 to 0.236</t>
  </si>
  <si>
    <t>-3.90 to 0.376</t>
  </si>
  <si>
    <t>  Control vs. Trametinib</t>
  </si>
  <si>
    <t>-9.83 to 2.58</t>
  </si>
  <si>
    <t>F</t>
  </si>
  <si>
    <t>-6.65 to 1.47</t>
  </si>
  <si>
    <t>8.97 to 13.2</t>
  </si>
  <si>
    <t>-8.98 to 3.43</t>
  </si>
  <si>
    <t>G</t>
  </si>
  <si>
    <t>-7.76 to 0.363</t>
  </si>
  <si>
    <t>8.07 to 12.3</t>
  </si>
  <si>
    <t>-8.22 to 4.20</t>
  </si>
  <si>
    <t>H</t>
  </si>
  <si>
    <t>-6.44 to 1.68</t>
  </si>
  <si>
    <t>8.85 to 13.1</t>
  </si>
  <si>
    <t>-11.6 to 0.781</t>
  </si>
  <si>
    <t>I</t>
  </si>
  <si>
    <t>-7.13 to 0.990</t>
  </si>
  <si>
    <t>9.82 to 14.1</t>
  </si>
  <si>
    <t>-11.1 to 1.30</t>
  </si>
  <si>
    <t>J</t>
  </si>
  <si>
    <t>-7.67 to 0.452</t>
  </si>
  <si>
    <t>9.56 to 13.8</t>
  </si>
  <si>
    <t>Microscope images (provided as separate files)</t>
  </si>
  <si>
    <t>Co-Culture</t>
  </si>
  <si>
    <t>cell count from microscope images in Fig 4 (by FdC)</t>
  </si>
  <si>
    <t>All cells</t>
  </si>
  <si>
    <t>Astrocytes</t>
  </si>
  <si>
    <t>DIPG</t>
  </si>
  <si>
    <t>Trametinib+R6</t>
  </si>
  <si>
    <t>Analysis</t>
  </si>
  <si>
    <t>SF8628 DIPG</t>
  </si>
  <si>
    <t>Astrocyte_Co-culture</t>
  </si>
  <si>
    <t>DIPG_Co-culture</t>
  </si>
  <si>
    <t>*</t>
  </si>
  <si>
    <t>1.25 (3, 32)</t>
  </si>
  <si>
    <t>1.12 (3, 32)</t>
  </si>
  <si>
    <t>F (3, 32) = 2.99</t>
  </si>
  <si>
    <t>P=0.045</t>
  </si>
  <si>
    <t>F (3, 32) = 201</t>
  </si>
  <si>
    <t>-15.3 to 31.1</t>
  </si>
  <si>
    <t>-4.51 to 21.5</t>
  </si>
  <si>
    <t>  Control vs. Tr</t>
  </si>
  <si>
    <t>-2.57 to 43.8</t>
  </si>
  <si>
    <t>69.8 to 95.8</t>
  </si>
  <si>
    <t>  Control vs. R6+Tr</t>
  </si>
  <si>
    <t>-1.44 to 44.9</t>
  </si>
  <si>
    <t>78.4 to 104</t>
  </si>
  <si>
    <t>  R6 vs. Tr</t>
  </si>
  <si>
    <t>-10.5 to 35.9</t>
  </si>
  <si>
    <t>61.3 to 87.3</t>
  </si>
  <si>
    <t>  R6 vs. R6+Tr</t>
  </si>
  <si>
    <t>-9.35 to 37.0</t>
  </si>
  <si>
    <t>69.9 to 95.9</t>
  </si>
  <si>
    <t>  Tr vs. R6+Tr</t>
  </si>
  <si>
    <t>-22.1 to 24.3</t>
  </si>
  <si>
    <t>&gt;0.999</t>
  </si>
  <si>
    <t>-4.41 to 21.6</t>
  </si>
  <si>
    <t>  Control</t>
  </si>
  <si>
    <t>  Tr</t>
  </si>
  <si>
    <t>  R6+Tr</t>
  </si>
  <si>
    <t>calibration (uM)</t>
  </si>
  <si>
    <t>0.1</t>
  </si>
  <si>
    <t>0.25</t>
  </si>
  <si>
    <t>0.5</t>
  </si>
  <si>
    <t>0.75</t>
  </si>
  <si>
    <t>5</t>
  </si>
  <si>
    <t>P2-A10</t>
  </si>
  <si>
    <t>Vehicle control</t>
  </si>
  <si>
    <t>2hr.1</t>
  </si>
  <si>
    <t>P2-A11</t>
  </si>
  <si>
    <t>2hr.2</t>
  </si>
  <si>
    <t>P2-B1</t>
  </si>
  <si>
    <t>2hr.3</t>
  </si>
  <si>
    <t>R6 control</t>
  </si>
  <si>
    <t>2hr.4</t>
  </si>
  <si>
    <t>2hr.5</t>
  </si>
  <si>
    <t>2hr.6</t>
  </si>
  <si>
    <t>Tr only</t>
  </si>
  <si>
    <t>2hr.10</t>
  </si>
  <si>
    <t>2hr.11</t>
  </si>
  <si>
    <t>2hr.12</t>
  </si>
  <si>
    <t>Tr + R6</t>
  </si>
  <si>
    <t>2hr.13</t>
  </si>
  <si>
    <t>2hr.14</t>
  </si>
  <si>
    <t>2hr.15</t>
  </si>
  <si>
    <t>8hr.1</t>
  </si>
  <si>
    <t>P2-C7</t>
  </si>
  <si>
    <t>8hr.2</t>
  </si>
  <si>
    <t>P2-C8</t>
  </si>
  <si>
    <t>8hr.3</t>
  </si>
  <si>
    <t>8hr.4</t>
  </si>
  <si>
    <t>8hr.5</t>
  </si>
  <si>
    <t>8hr.6</t>
  </si>
  <si>
    <t>8hr.10</t>
  </si>
  <si>
    <t>8hr.11</t>
  </si>
  <si>
    <t>8hr.12</t>
  </si>
  <si>
    <t>8hr.13</t>
  </si>
  <si>
    <t>8hr.14</t>
  </si>
  <si>
    <t>8hr.15</t>
  </si>
  <si>
    <t>LOD/LOQ Calc</t>
  </si>
  <si>
    <t>x-axis</t>
  </si>
  <si>
    <t>y-axis</t>
  </si>
  <si>
    <t>SUMMARY OUTPUT</t>
  </si>
  <si>
    <t>Calibration (uM)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</si>
  <si>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</si>
  <si>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</si>
  <si>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</si>
  <si>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</si>
  <si>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</si>
  <si>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</si>
  <si>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</si>
  <si>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solve for x</t>
  </si>
  <si>
    <t>df</t>
  </si>
  <si>
    <t>Significance F</t>
  </si>
  <si>
    <t>Regression</t>
  </si>
  <si>
    <t>sample</t>
  </si>
  <si>
    <t>Calc. [Tr] uM</t>
  </si>
  <si>
    <t>Residual</t>
  </si>
  <si>
    <t>2 hr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</si>
  <si>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</si>
  <si>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</si>
  <si>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</si>
  <si>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</si>
  <si>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</si>
  <si>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</si>
  <si>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</si>
  <si>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</si>
  <si>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T+R6.1</t>
  </si>
  <si>
    <t>Intercept</t>
  </si>
  <si>
    <t>T+R6.2</t>
  </si>
  <si>
    <t>X Variable 1</t>
  </si>
  <si>
    <t>T+R6.3</t>
  </si>
  <si>
    <t>8 hr</t>
  </si>
  <si>
    <t>LOD</t>
  </si>
  <si>
    <t>LOQ</t>
  </si>
  <si>
    <t>2h</t>
  </si>
  <si>
    <t>2h vs 8h</t>
  </si>
  <si>
    <t>R6 + Tr</t>
  </si>
  <si>
    <t>Tr+R6</t>
  </si>
  <si>
    <t>8h</t>
  </si>
  <si>
    <t>Unpaired T test</t>
  </si>
  <si>
    <t>In vivo_n=3_2h_R6</t>
  </si>
  <si>
    <t>In vivo_n=3_2h vs 8h_R6</t>
  </si>
  <si>
    <t>Group B</t>
  </si>
  <si>
    <t>vs.</t>
  </si>
  <si>
    <t>Group A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</si>
  <si>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</si>
  <si>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</si>
  <si>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</si>
  <si>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</si>
  <si>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</si>
  <si>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Two-tailed</t>
  </si>
  <si>
    <t>    t, df</t>
  </si>
  <si>
    <t>t=4.239, df=4</t>
  </si>
  <si>
    <t>2.46 (3, 8)</t>
  </si>
  <si>
    <t>How large is the effect?</t>
  </si>
  <si>
    <t>    Mean of group A</t>
  </si>
  <si>
    <t>    Mean of group B</t>
  </si>
  <si>
    <t>    Difference between means (B - A) ± SEM</t>
  </si>
  <si>
    <t>-0.7982 ± 0.1883</t>
  </si>
  <si>
    <t>    95% confidence interval</t>
  </si>
  <si>
    <t>-1.321 to -0.2754</t>
  </si>
  <si>
    <t>    R squared (eta squared)</t>
  </si>
  <si>
    <t>F test to compare variances</t>
  </si>
  <si>
    <t>    F, DFn, Dfd</t>
  </si>
  <si>
    <t>39.72, 2, 2</t>
  </si>
  <si>
    <t>F (3, 8) = 33.4</t>
  </si>
  <si>
    <t>Data analyzed</t>
  </si>
  <si>
    <t>    Sample size, group A</t>
  </si>
  <si>
    <t>    Sample size, group B</t>
  </si>
  <si>
    <t>  C vs. R6</t>
  </si>
  <si>
    <t>-0.425 to 0.425</t>
  </si>
  <si>
    <t>  C vs. Tr</t>
  </si>
  <si>
    <t>-0.779 to 0.0712</t>
  </si>
  <si>
    <t>  C vs. R6 + Tr</t>
  </si>
  <si>
    <t>-1.58 to -0.726</t>
  </si>
  <si>
    <t>  R6 vs. R6 + Tr</t>
  </si>
  <si>
    <t>  Tr vs. R6 + Tr</t>
  </si>
  <si>
    <t>-1.22 to -0.372</t>
  </si>
  <si>
    <t>  R6 + Tr</t>
  </si>
  <si>
    <t>  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</si>
</sst>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Calibri"/>
      <family val="2"/>
      <scheme val="minor"/>
    </font>
    <font>
      <i/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ptos Narrow"/>
      <family val="2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B0C4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12" fillId="5" borderId="0"/>
    <xf numFmtId="0" fontId="2" fillId="2" borderId="0"/>
    <xf numFmtId="0" fontId="2" fillId="6" borderId="0"/>
    <xf numFmtId="0" fontId="2" fillId="7" borderId="0"/>
    <xf numFmtId="0" fontId="2" fillId="8" borderId="0"/>
    <xf numFmtId="0" fontId="2" fillId="9" borderId="0"/>
    <xf numFmtId="0" fontId="2" fillId="10" borderId="0"/>
    <xf numFmtId="0" fontId="15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3" borderId="0" xfId="0" applyFont="1" applyFill="1" applyAlignment="1">
      <alignment horizontal="left" vertical="top" wrapText="1"/>
    </xf>
    <xf numFmtId="0" fontId="7" fillId="4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0" fillId="3" borderId="0" xfId="0" applyFill="1"/>
    <xf numFmtId="0" fontId="0" fillId="4" borderId="0" xfId="0" applyFill="1"/>
    <xf numFmtId="0" fontId="9" fillId="0" borderId="1" xfId="0" applyFont="1" applyBorder="1" applyAlignment="1">
      <alignment horizontal="centerContinuous"/>
    </xf>
    <xf numFmtId="0" fontId="0" fillId="0" borderId="2" xfId="0" applyBorder="1"/>
    <xf numFmtId="0" fontId="9" fillId="0" borderId="1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13" fillId="0" borderId="0" xfId="0" applyFont="1"/>
    <xf numFmtId="0" fontId="0" fillId="14" borderId="0" xfId="0" applyFill="1"/>
    <xf numFmtId="0" fontId="0" fillId="16" borderId="0" xfId="0" applyFill="1"/>
    <xf numFmtId="0" fontId="0" fillId="15" borderId="0" xfId="0" applyFill="1"/>
    <xf numFmtId="164" fontId="0" fillId="0" borderId="0" xfId="0" applyNumberFormat="1"/>
    <xf numFmtId="14" fontId="0" fillId="0" borderId="0" xfId="0" applyNumberFormat="1"/>
    <xf numFmtId="0" fontId="1" fillId="0" borderId="0" xfId="0" applyFont="1" applyAlignment="1">
      <alignment wrapText="1"/>
    </xf>
    <xf numFmtId="0" fontId="15" fillId="0" borderId="0" xfId="8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14" fillId="0" borderId="0" xfId="0" applyFont="1" applyAlignment="1">
      <alignment horizontal="right" vertical="center" wrapText="1"/>
    </xf>
    <xf numFmtId="0" fontId="6" fillId="0" borderId="0" xfId="8" applyFont="1" applyAlignment="1">
      <alignment vertical="top" wrapText="1"/>
    </xf>
    <xf numFmtId="0" fontId="6" fillId="0" borderId="0" xfId="8" applyFont="1" applyAlignment="1">
      <alignment horizontal="right" vertical="top" wrapText="1"/>
    </xf>
    <xf numFmtId="0" fontId="6" fillId="0" borderId="0" xfId="8" applyFont="1" applyAlignment="1">
      <alignment horizontal="left" vertical="top" wrapText="1"/>
    </xf>
    <xf numFmtId="0" fontId="7" fillId="0" borderId="0" xfId="8" applyFont="1" applyAlignment="1">
      <alignment vertical="top" wrapText="1"/>
    </xf>
    <xf numFmtId="0" fontId="7" fillId="0" borderId="0" xfId="8" applyFont="1" applyAlignment="1">
      <alignment horizontal="right" vertical="top" wrapText="1"/>
    </xf>
    <xf numFmtId="0" fontId="7" fillId="0" borderId="0" xfId="8" applyFont="1" applyAlignment="1">
      <alignment horizontal="left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 vertical="top" wrapText="1"/>
    </xf>
    <xf numFmtId="0" fontId="0" fillId="0" borderId="0" xfId="0"/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8" applyFont="1" applyAlignment="1">
      <alignment horizontal="right" vertical="top" wrapText="1"/>
    </xf>
    <xf numFmtId="0" fontId="15" fillId="0" borderId="0" xfId="8"/>
    <xf numFmtId="0" fontId="6" fillId="0" borderId="0" xfId="8" applyFont="1" applyAlignment="1">
      <alignment horizontal="center" vertical="top" wrapText="1"/>
    </xf>
    <xf numFmtId="0" fontId="6" fillId="0" borderId="0" xfId="8" applyFont="1" applyAlignment="1">
      <alignment vertical="top" wrapText="1"/>
    </xf>
    <xf numFmtId="0" fontId="6" fillId="0" borderId="0" xfId="8" applyFont="1" applyAlignment="1">
      <alignment horizontal="left" vertical="top" wrapText="1"/>
    </xf>
  </cellXfs>
  <cellStyles count="9">
    <cellStyle name="Normal" xfId="0" builtinId="0"/>
    <cellStyle name="Normal 2" xfId="8" xr:uid="{81C324A0-2BA6-4BA7-A442-3FE6C5CF4963}"/>
    <cellStyle name="Tecan.At.Excel.Attenuation" xfId="6" xr:uid="{E5E3161D-4EE2-4703-A128-171E10F659B8}"/>
    <cellStyle name="Tecan.At.Excel.AutoGain_0" xfId="7" xr:uid="{8719BC83-E71D-4BF9-9E85-600D0325F901}"/>
    <cellStyle name="Tecan.At.Excel.Error" xfId="1" xr:uid="{A741F0B9-D363-4CB9-B9E5-692856FED21D}"/>
    <cellStyle name="Tecan.At.Excel.GFactorAndMeasurementBlank" xfId="5" xr:uid="{78E91F72-2C0A-4227-B721-26486F6B2119}"/>
    <cellStyle name="Tecan.At.Excel.GFactorBlank" xfId="3" xr:uid="{E2C0497E-921E-4D26-B6BF-432DA8026CBD}"/>
    <cellStyle name="Tecan.At.Excel.GFactorReference" xfId="4" xr:uid="{3A14692A-DE57-48B9-8C4A-54D2DA633266}"/>
    <cellStyle name="Tecan.At.Excel.MeasurementBlank" xfId="2" xr:uid="{9F95E6FD-30F7-43CD-9421-C14DC54F0E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'Figure 1'!$S$4:$S$9</c:f>
              <c:numCache>
                <c:formatCode>General</c:formatCode>
                <c:ptCount val="6"/>
                <c:pt idx="0">
                  <c:v>100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2500</c:v>
                </c:pt>
              </c:numCache>
            </c:numRef>
          </c:xVal>
          <c:yVal>
            <c:numRef>
              <c:f>'Figure 1'!$V$4:$V$9</c:f>
              <c:numCache>
                <c:formatCode>General</c:formatCode>
                <c:ptCount val="6"/>
                <c:pt idx="0">
                  <c:v>3.4350206554668135</c:v>
                </c:pt>
                <c:pt idx="1">
                  <c:v>7.0449982472354122</c:v>
                </c:pt>
                <c:pt idx="2">
                  <c:v>16.42442613155405</c:v>
                </c:pt>
                <c:pt idx="3">
                  <c:v>28.276564369096235</c:v>
                </c:pt>
                <c:pt idx="4">
                  <c:v>41.325118114071401</c:v>
                </c:pt>
                <c:pt idx="5">
                  <c:v>100.31877510040161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A5-4B03-A0EB-DDC0FB640E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03737088"/>
        <c:axId val="791395824"/>
      </c:scatterChart>
      <c:valAx>
        <c:axId val="1103737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395824"/>
        <c:crosses val="autoZero"/>
        <c:crossBetween val="midCat"/>
      </c:valAx>
      <c:valAx>
        <c:axId val="791395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3737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457965995496377"/>
                  <c:y val="0.4112900210731710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'Figure 1'!$S$44:$S$49</c:f>
              <c:numCache>
                <c:formatCode>General</c:formatCode>
                <c:ptCount val="6"/>
                <c:pt idx="0">
                  <c:v>100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5000</c:v>
                </c:pt>
              </c:numCache>
            </c:numRef>
          </c:xVal>
          <c:yVal>
            <c:numRef>
              <c:f>'Figure 1'!$V$44:$V$49</c:f>
              <c:numCache>
                <c:formatCode>General</c:formatCode>
                <c:ptCount val="6"/>
                <c:pt idx="0">
                  <c:v>2.8745020523772737</c:v>
                </c:pt>
                <c:pt idx="1">
                  <c:v>5.3290935386780287</c:v>
                </c:pt>
                <c:pt idx="2">
                  <c:v>9.7990379476215921</c:v>
                </c:pt>
                <c:pt idx="3">
                  <c:v>18.211570130972905</c:v>
                </c:pt>
                <c:pt idx="4">
                  <c:v>33.060178829479774</c:v>
                </c:pt>
                <c:pt idx="5">
                  <c:v>155.15067310247099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E84-4BB9-8853-72D85F892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2933728"/>
        <c:axId val="791199024"/>
      </c:scatterChart>
      <c:valAx>
        <c:axId val="802933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199024"/>
        <c:crosses val="autoZero"/>
        <c:crossBetween val="midCat"/>
      </c:valAx>
      <c:valAx>
        <c:axId val="791199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29337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6761648911533117"/>
                  <c:y val="0.2870813397129186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'Figure 1'!$S$84:$S$90</c:f>
              <c:numCache>
                <c:formatCode>General</c:formatCode>
                <c:ptCount val="7"/>
                <c:pt idx="0">
                  <c:v>100</c:v>
                </c:pt>
                <c:pt idx="1">
                  <c:v>250</c:v>
                </c:pt>
                <c:pt idx="2">
                  <c:v>500</c:v>
                </c:pt>
                <c:pt idx="3">
                  <c:v>750</c:v>
                </c:pt>
                <c:pt idx="4">
                  <c:v>1000</c:v>
                </c:pt>
                <c:pt idx="5">
                  <c:v>2500</c:v>
                </c:pt>
                <c:pt idx="6">
                  <c:v>5000</c:v>
                </c:pt>
              </c:numCache>
            </c:numRef>
          </c:xVal>
          <c:yVal>
            <c:numRef>
              <c:f>'Figure 1'!$V$84:$V$90</c:f>
              <c:numCache>
                <c:formatCode>General</c:formatCode>
                <c:ptCount val="7"/>
                <c:pt idx="0">
                  <c:v>0.61086185493881895</c:v>
                </c:pt>
                <c:pt idx="1">
                  <c:v>1.7269250010041737</c:v>
                </c:pt>
                <c:pt idx="2">
                  <c:v>3.3232478850641778</c:v>
                </c:pt>
                <c:pt idx="3">
                  <c:v>5.0801333669494877</c:v>
                </c:pt>
                <c:pt idx="4">
                  <c:v>7.0424587573166821</c:v>
                </c:pt>
                <c:pt idx="5">
                  <c:v>19.625695670859653</c:v>
                </c:pt>
                <c:pt idx="6">
                  <c:v>36.99369939695741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17-4611-A4A3-B6A185A6B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2418128"/>
        <c:axId val="543680656"/>
      </c:scatterChart>
      <c:valAx>
        <c:axId val="862418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680656"/>
        <c:crosses val="autoZero"/>
        <c:crossBetween val="midCat"/>
      </c:valAx>
      <c:valAx>
        <c:axId val="54368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2418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FAM-R3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2017337118574465"/>
                  <c:y val="0.1760707635009310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[1]Analysis!$G$3:$N$3</c:f>
              <c:numCache>
                <c:formatCode>General</c:formatCode>
                <c:ptCount val="8"/>
                <c:pt idx="0">
                  <c:v>17024</c:v>
                </c:pt>
                <c:pt idx="1">
                  <c:v>9650</c:v>
                </c:pt>
                <c:pt idx="2">
                  <c:v>5318</c:v>
                </c:pt>
                <c:pt idx="3">
                  <c:v>3158</c:v>
                </c:pt>
                <c:pt idx="4">
                  <c:v>1764</c:v>
                </c:pt>
                <c:pt idx="5">
                  <c:v>986</c:v>
                </c:pt>
                <c:pt idx="6">
                  <c:v>588</c:v>
                </c:pt>
                <c:pt idx="7">
                  <c:v>314</c:v>
                </c:pt>
              </c:numCache>
            </c:numRef>
          </c:xVal>
          <c:yVal>
            <c:numRef>
              <c:f>[1]Analysis!$G$12:$N$12</c:f>
              <c:numCache>
                <c:formatCode>General</c:formatCode>
                <c:ptCount val="8"/>
                <c:pt idx="0">
                  <c:v>12.5</c:v>
                </c:pt>
                <c:pt idx="1">
                  <c:v>6.25</c:v>
                </c:pt>
                <c:pt idx="2">
                  <c:v>3.125</c:v>
                </c:pt>
                <c:pt idx="3">
                  <c:v>1.5625</c:v>
                </c:pt>
                <c:pt idx="4">
                  <c:v>0.78125</c:v>
                </c:pt>
                <c:pt idx="5">
                  <c:v>0.390625</c:v>
                </c:pt>
                <c:pt idx="6">
                  <c:v>0.1953125</c:v>
                </c:pt>
                <c:pt idx="7">
                  <c:v>9.765625E-2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73A-449B-93CE-185E8AD86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7103648"/>
        <c:axId val="1234301040"/>
      </c:scatterChart>
      <c:valAx>
        <c:axId val="1117103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4301040"/>
        <c:crosses val="autoZero"/>
        <c:crossBetween val="midCat"/>
      </c:valAx>
      <c:valAx>
        <c:axId val="123430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71036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FAM-R6</a:t>
            </a:r>
          </a:p>
        </c:rich>
      </c:tx>
      <c:layout>
        <c:manualLayout>
          <c:xMode val="edge"/>
          <c:yMode val="edge"/>
          <c:x val="0.40671522309711289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898890479599141"/>
                  <c:y val="0.14079320113314447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[1]Analysis!$G$5:$N$5</c:f>
              <c:numCache>
                <c:formatCode>General</c:formatCode>
                <c:ptCount val="8"/>
                <c:pt idx="0">
                  <c:v>10792</c:v>
                </c:pt>
                <c:pt idx="1">
                  <c:v>5380</c:v>
                </c:pt>
                <c:pt idx="2">
                  <c:v>2990</c:v>
                </c:pt>
                <c:pt idx="3">
                  <c:v>1440</c:v>
                </c:pt>
                <c:pt idx="4">
                  <c:v>795</c:v>
                </c:pt>
                <c:pt idx="5">
                  <c:v>408</c:v>
                </c:pt>
                <c:pt idx="6">
                  <c:v>254</c:v>
                </c:pt>
                <c:pt idx="7">
                  <c:v>154</c:v>
                </c:pt>
              </c:numCache>
            </c:numRef>
          </c:xVal>
          <c:yVal>
            <c:numRef>
              <c:f>[1]Analysis!$G$12:$N$12</c:f>
              <c:numCache>
                <c:formatCode>General</c:formatCode>
                <c:ptCount val="8"/>
                <c:pt idx="0">
                  <c:v>12.5</c:v>
                </c:pt>
                <c:pt idx="1">
                  <c:v>6.25</c:v>
                </c:pt>
                <c:pt idx="2">
                  <c:v>3.125</c:v>
                </c:pt>
                <c:pt idx="3">
                  <c:v>1.5625</c:v>
                </c:pt>
                <c:pt idx="4">
                  <c:v>0.78125</c:v>
                </c:pt>
                <c:pt idx="5">
                  <c:v>0.390625</c:v>
                </c:pt>
                <c:pt idx="6">
                  <c:v>0.1953125</c:v>
                </c:pt>
                <c:pt idx="7">
                  <c:v>9.765625E-2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B4B-45FA-A866-8E2398D55F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2987008"/>
        <c:axId val="1234293840"/>
      </c:scatterChart>
      <c:valAx>
        <c:axId val="1382987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4293840"/>
        <c:crosses val="autoZero"/>
        <c:crossBetween val="midCat"/>
      </c:valAx>
      <c:valAx>
        <c:axId val="1234293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2987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FAM-R9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6379324535652554"/>
                  <c:y val="8.7610619469026554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[1]Analysis!$F$7:$N$7</c:f>
              <c:numCache>
                <c:formatCode>General</c:formatCode>
                <c:ptCount val="9"/>
                <c:pt idx="0">
                  <c:v>20649</c:v>
                </c:pt>
                <c:pt idx="1">
                  <c:v>12039</c:v>
                </c:pt>
                <c:pt idx="2">
                  <c:v>7100</c:v>
                </c:pt>
                <c:pt idx="3">
                  <c:v>3649</c:v>
                </c:pt>
                <c:pt idx="4">
                  <c:v>2037</c:v>
                </c:pt>
                <c:pt idx="5">
                  <c:v>1014</c:v>
                </c:pt>
                <c:pt idx="6">
                  <c:v>518</c:v>
                </c:pt>
                <c:pt idx="7">
                  <c:v>233</c:v>
                </c:pt>
                <c:pt idx="8">
                  <c:v>132</c:v>
                </c:pt>
              </c:numCache>
            </c:numRef>
          </c:xVal>
          <c:yVal>
            <c:numRef>
              <c:f>[1]Analysis!$F$12:$N$12</c:f>
              <c:numCache>
                <c:formatCode>General</c:formatCode>
                <c:ptCount val="9"/>
                <c:pt idx="0">
                  <c:v>25</c:v>
                </c:pt>
                <c:pt idx="1">
                  <c:v>12.5</c:v>
                </c:pt>
                <c:pt idx="2">
                  <c:v>6.25</c:v>
                </c:pt>
                <c:pt idx="3">
                  <c:v>3.125</c:v>
                </c:pt>
                <c:pt idx="4">
                  <c:v>1.5625</c:v>
                </c:pt>
                <c:pt idx="5">
                  <c:v>0.78125</c:v>
                </c:pt>
                <c:pt idx="6">
                  <c:v>0.390625</c:v>
                </c:pt>
                <c:pt idx="7">
                  <c:v>0.1953125</c:v>
                </c:pt>
                <c:pt idx="8">
                  <c:v>9.765625E-2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58F-4E2B-9D1F-8E1045DFE7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6193792"/>
        <c:axId val="1234331760"/>
      </c:scatterChart>
      <c:valAx>
        <c:axId val="1386193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4331760"/>
        <c:crosses val="autoZero"/>
        <c:crossBetween val="midCat"/>
      </c:valAx>
      <c:valAx>
        <c:axId val="123433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193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FAM-R12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9747119376035441"/>
                  <c:y val="9.919919919919920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[1]Analysis!$F$9:$N$9</c:f>
              <c:numCache>
                <c:formatCode>General</c:formatCode>
                <c:ptCount val="9"/>
                <c:pt idx="0">
                  <c:v>20047</c:v>
                </c:pt>
                <c:pt idx="1">
                  <c:v>11422</c:v>
                </c:pt>
                <c:pt idx="2">
                  <c:v>6239</c:v>
                </c:pt>
                <c:pt idx="3">
                  <c:v>3167</c:v>
                </c:pt>
                <c:pt idx="4">
                  <c:v>1533</c:v>
                </c:pt>
                <c:pt idx="5">
                  <c:v>741</c:v>
                </c:pt>
                <c:pt idx="6">
                  <c:v>326</c:v>
                </c:pt>
                <c:pt idx="7">
                  <c:v>156</c:v>
                </c:pt>
                <c:pt idx="8">
                  <c:v>62</c:v>
                </c:pt>
              </c:numCache>
            </c:numRef>
          </c:xVal>
          <c:yVal>
            <c:numRef>
              <c:f>[1]Analysis!$F$12:$N$12</c:f>
              <c:numCache>
                <c:formatCode>General</c:formatCode>
                <c:ptCount val="9"/>
                <c:pt idx="0">
                  <c:v>25</c:v>
                </c:pt>
                <c:pt idx="1">
                  <c:v>12.5</c:v>
                </c:pt>
                <c:pt idx="2">
                  <c:v>6.25</c:v>
                </c:pt>
                <c:pt idx="3">
                  <c:v>3.125</c:v>
                </c:pt>
                <c:pt idx="4">
                  <c:v>1.5625</c:v>
                </c:pt>
                <c:pt idx="5">
                  <c:v>0.78125</c:v>
                </c:pt>
                <c:pt idx="6">
                  <c:v>0.390625</c:v>
                </c:pt>
                <c:pt idx="7">
                  <c:v>0.1953125</c:v>
                </c:pt>
                <c:pt idx="8">
                  <c:v>9.765625E-2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556-404F-9BD6-F0B1A0457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7675968"/>
        <c:axId val="1234290000"/>
      </c:scatterChart>
      <c:valAx>
        <c:axId val="1227675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4290000"/>
        <c:crosses val="autoZero"/>
        <c:crossBetween val="midCat"/>
      </c:valAx>
      <c:valAx>
        <c:axId val="123429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7675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'Figure 6'!$B$41:$B$46</c:f>
              <c:numCache>
                <c:formatCode>General</c:formatCode>
                <c:ptCount val="6"/>
                <c:pt idx="0">
                  <c:v>0.1</c:v>
                </c:pt>
                <c:pt idx="1">
                  <c:v>0.25</c:v>
                </c:pt>
                <c:pt idx="2">
                  <c:v>0.5</c:v>
                </c:pt>
                <c:pt idx="3">
                  <c:v>0.75</c:v>
                </c:pt>
                <c:pt idx="4">
                  <c:v>1</c:v>
                </c:pt>
                <c:pt idx="5">
                  <c:v>5</c:v>
                </c:pt>
              </c:numCache>
            </c:numRef>
          </c:xVal>
          <c:yVal>
            <c:numRef>
              <c:f>'Figure 6'!$E$41:$E$46</c:f>
              <c:numCache>
                <c:formatCode>General</c:formatCode>
                <c:ptCount val="6"/>
                <c:pt idx="0">
                  <c:v>0.44355392319689219</c:v>
                </c:pt>
                <c:pt idx="1">
                  <c:v>0.96102142726460682</c:v>
                </c:pt>
                <c:pt idx="2">
                  <c:v>2.1493897522866914</c:v>
                </c:pt>
                <c:pt idx="3">
                  <c:v>2.68637580591029</c:v>
                </c:pt>
                <c:pt idx="4">
                  <c:v>4.9209625646582564</c:v>
                </c:pt>
                <c:pt idx="5">
                  <c:v>20.721133815988178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B18-4B01-9CF4-30A60188AF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5159760"/>
        <c:axId val="791338224"/>
      </c:scatterChart>
      <c:valAx>
        <c:axId val="815159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1338224"/>
        <c:crosses val="autoZero"/>
        <c:crossBetween val="midCat"/>
      </c:valAx>
      <c:valAx>
        <c:axId val="79133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51597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49610</xdr:colOff>
      <xdr:row>0</xdr:row>
      <xdr:rowOff>81359</xdr:rowOff>
    </xdr:from>
    <xdr:to>
      <xdr:col>24</xdr:col>
      <xdr:colOff>365126</xdr:colOff>
      <xdr:row>9</xdr:row>
      <xdr:rowOff>77787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405274</xdr:colOff>
      <xdr:row>40</xdr:row>
      <xdr:rowOff>61732</xdr:rowOff>
    </xdr:from>
    <xdr:to>
      <xdr:col>24</xdr:col>
      <xdr:colOff>17521</xdr:colOff>
      <xdr:row>49</xdr:row>
      <xdr:rowOff>97421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552450</xdr:colOff>
      <xdr:row>82</xdr:row>
      <xdr:rowOff>69850</xdr:rowOff>
    </xdr:from>
    <xdr:to>
      <xdr:col>23</xdr:col>
      <xdr:colOff>203200</xdr:colOff>
      <xdr:row>89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177800</xdr:colOff>
          <xdr:row>77</xdr:row>
          <xdr:rowOff>139700</xdr:rowOff>
        </xdr:from>
        <xdr:to>
          <xdr:col>31</xdr:col>
          <xdr:colOff>412750</xdr:colOff>
          <xdr:row>93</xdr:row>
          <xdr:rowOff>101600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774700</xdr:colOff>
          <xdr:row>77</xdr:row>
          <xdr:rowOff>50800</xdr:rowOff>
        </xdr:from>
        <xdr:to>
          <xdr:col>41</xdr:col>
          <xdr:colOff>50800</xdr:colOff>
          <xdr:row>93</xdr:row>
          <xdr:rowOff>6350</xdr:rowOff>
        </xdr:to>
        <xdr:sp macro="" textlink="">
          <xdr:nvSpPr>
            <xdr:cNvPr id="5123" name="Object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434724</xdr:colOff>
      <xdr:row>2</xdr:row>
      <xdr:rowOff>52123</xdr:rowOff>
    </xdr:from>
    <xdr:to>
      <xdr:col>3</xdr:col>
      <xdr:colOff>442344</xdr:colOff>
      <xdr:row>9</xdr:row>
      <xdr:rowOff>132357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541917</xdr:colOff>
      <xdr:row>2</xdr:row>
      <xdr:rowOff>71942</xdr:rowOff>
    </xdr:from>
    <xdr:to>
      <xdr:col>7</xdr:col>
      <xdr:colOff>115197</xdr:colOff>
      <xdr:row>9</xdr:row>
      <xdr:rowOff>133126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162261</xdr:colOff>
      <xdr:row>2</xdr:row>
      <xdr:rowOff>82251</xdr:rowOff>
    </xdr:from>
    <xdr:to>
      <xdr:col>10</xdr:col>
      <xdr:colOff>520401</xdr:colOff>
      <xdr:row>9</xdr:row>
      <xdr:rowOff>93681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545054</xdr:colOff>
      <xdr:row>2</xdr:row>
      <xdr:rowOff>83147</xdr:rowOff>
    </xdr:from>
    <xdr:to>
      <xdr:col>14</xdr:col>
      <xdr:colOff>255494</xdr:colOff>
      <xdr:row>9</xdr:row>
      <xdr:rowOff>71717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116</xdr:row>
          <xdr:rowOff>76200</xdr:rowOff>
        </xdr:from>
        <xdr:to>
          <xdr:col>5</xdr:col>
          <xdr:colOff>44450</xdr:colOff>
          <xdr:row>129</xdr:row>
          <xdr:rowOff>82550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116</xdr:row>
          <xdr:rowOff>69850</xdr:rowOff>
        </xdr:from>
        <xdr:to>
          <xdr:col>16</xdr:col>
          <xdr:colOff>336550</xdr:colOff>
          <xdr:row>129</xdr:row>
          <xdr:rowOff>114300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311150</xdr:colOff>
          <xdr:row>98</xdr:row>
          <xdr:rowOff>50800</xdr:rowOff>
        </xdr:from>
        <xdr:to>
          <xdr:col>5</xdr:col>
          <xdr:colOff>381000</xdr:colOff>
          <xdr:row>108</xdr:row>
          <xdr:rowOff>177800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31750</xdr:colOff>
          <xdr:row>98</xdr:row>
          <xdr:rowOff>69850</xdr:rowOff>
        </xdr:from>
        <xdr:to>
          <xdr:col>18</xdr:col>
          <xdr:colOff>31750</xdr:colOff>
          <xdr:row>108</xdr:row>
          <xdr:rowOff>127000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120650</xdr:colOff>
          <xdr:row>98</xdr:row>
          <xdr:rowOff>44450</xdr:rowOff>
        </xdr:from>
        <xdr:to>
          <xdr:col>31</xdr:col>
          <xdr:colOff>0</xdr:colOff>
          <xdr:row>108</xdr:row>
          <xdr:rowOff>114300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90</xdr:row>
          <xdr:rowOff>82550</xdr:rowOff>
        </xdr:from>
        <xdr:to>
          <xdr:col>6</xdr:col>
          <xdr:colOff>469900</xdr:colOff>
          <xdr:row>98</xdr:row>
          <xdr:rowOff>158750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342900</xdr:colOff>
          <xdr:row>90</xdr:row>
          <xdr:rowOff>165100</xdr:rowOff>
        </xdr:from>
        <xdr:to>
          <xdr:col>17</xdr:col>
          <xdr:colOff>279400</xdr:colOff>
          <xdr:row>99</xdr:row>
          <xdr:rowOff>76200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4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152400</xdr:colOff>
      <xdr:row>38</xdr:row>
      <xdr:rowOff>152400</xdr:rowOff>
    </xdr:from>
    <xdr:to>
      <xdr:col>8</xdr:col>
      <xdr:colOff>533400</xdr:colOff>
      <xdr:row>46</xdr:row>
      <xdr:rowOff>148590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254000</xdr:colOff>
          <xdr:row>132</xdr:row>
          <xdr:rowOff>31750</xdr:rowOff>
        </xdr:from>
        <xdr:to>
          <xdr:col>10</xdr:col>
          <xdr:colOff>495300</xdr:colOff>
          <xdr:row>145</xdr:row>
          <xdr:rowOff>76200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5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158750</xdr:colOff>
          <xdr:row>102</xdr:row>
          <xdr:rowOff>120650</xdr:rowOff>
        </xdr:from>
        <xdr:to>
          <xdr:col>14</xdr:col>
          <xdr:colOff>596900</xdr:colOff>
          <xdr:row>117</xdr:row>
          <xdr:rowOff>63500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5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tefa\Desktop\Paper%203\Permeability_Rn_Repeat1,2,3.xlsx" TargetMode="External"/><Relationship Id="rId1" Type="http://schemas.openxmlformats.org/officeDocument/2006/relationships/externalLinkPath" Target="https://uniofnottm.sharepoint.com/sites/StefanaPhD/Shared%20Documents/General/Chapter%206/Permeability_Rn_Repeat1,2,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libration"/>
      <sheetName val="Rn"/>
      <sheetName val="Controls"/>
      <sheetName val="Analysis"/>
    </sheetNames>
    <sheetDataSet>
      <sheetData sheetId="0"/>
      <sheetData sheetId="1"/>
      <sheetData sheetId="2"/>
      <sheetData sheetId="3">
        <row r="3">
          <cell r="G3">
            <v>17024</v>
          </cell>
          <cell r="H3">
            <v>9650</v>
          </cell>
          <cell r="I3">
            <v>5318</v>
          </cell>
          <cell r="J3">
            <v>3158</v>
          </cell>
          <cell r="K3">
            <v>1764</v>
          </cell>
          <cell r="L3">
            <v>986</v>
          </cell>
          <cell r="M3">
            <v>588</v>
          </cell>
          <cell r="N3">
            <v>314</v>
          </cell>
        </row>
        <row r="5">
          <cell r="G5">
            <v>10792</v>
          </cell>
          <cell r="H5">
            <v>5380</v>
          </cell>
          <cell r="I5">
            <v>2990</v>
          </cell>
          <cell r="J5">
            <v>1440</v>
          </cell>
          <cell r="K5">
            <v>795</v>
          </cell>
          <cell r="L5">
            <v>408</v>
          </cell>
          <cell r="M5">
            <v>254</v>
          </cell>
          <cell r="N5">
            <v>154</v>
          </cell>
        </row>
        <row r="7">
          <cell r="F7">
            <v>20649</v>
          </cell>
          <cell r="G7">
            <v>12039</v>
          </cell>
          <cell r="H7">
            <v>7100</v>
          </cell>
          <cell r="I7">
            <v>3649</v>
          </cell>
          <cell r="J7">
            <v>2037</v>
          </cell>
          <cell r="K7">
            <v>1014</v>
          </cell>
          <cell r="L7">
            <v>518</v>
          </cell>
          <cell r="M7">
            <v>233</v>
          </cell>
          <cell r="N7">
            <v>132</v>
          </cell>
        </row>
        <row r="9">
          <cell r="F9">
            <v>20047</v>
          </cell>
          <cell r="G9">
            <v>11422</v>
          </cell>
          <cell r="H9">
            <v>6239</v>
          </cell>
          <cell r="I9">
            <v>3167</v>
          </cell>
          <cell r="J9">
            <v>1533</v>
          </cell>
          <cell r="K9">
            <v>741</v>
          </cell>
          <cell r="L9">
            <v>326</v>
          </cell>
          <cell r="M9">
            <v>156</v>
          </cell>
          <cell r="N9">
            <v>62</v>
          </cell>
        </row>
        <row r="12">
          <cell r="F12">
            <v>25</v>
          </cell>
          <cell r="G12">
            <v>12.5</v>
          </cell>
          <cell r="H12">
            <v>6.25</v>
          </cell>
          <cell r="I12">
            <v>3.125</v>
          </cell>
          <cell r="J12">
            <v>1.5625</v>
          </cell>
          <cell r="K12">
            <v>0.78125</v>
          </cell>
          <cell r="L12">
            <v>0.390625</v>
          </cell>
          <cell r="M12">
            <v>0.1953125</v>
          </cell>
          <cell r="N12">
            <v>9.765625E-2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emf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6" Type="http://schemas.openxmlformats.org/officeDocument/2006/relationships/image" Target="../media/image4.emf"/><Relationship Id="rId5" Type="http://schemas.openxmlformats.org/officeDocument/2006/relationships/oleObject" Target="../embeddings/oleObject4.bin"/><Relationship Id="rId4" Type="http://schemas.openxmlformats.org/officeDocument/2006/relationships/image" Target="../media/image3.emf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3" Type="http://schemas.openxmlformats.org/officeDocument/2006/relationships/oleObject" Target="../embeddings/oleObject5.bin"/><Relationship Id="rId7" Type="http://schemas.openxmlformats.org/officeDocument/2006/relationships/oleObject" Target="../embeddings/oleObject7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6" Type="http://schemas.openxmlformats.org/officeDocument/2006/relationships/image" Target="../media/image6.emf"/><Relationship Id="rId5" Type="http://schemas.openxmlformats.org/officeDocument/2006/relationships/oleObject" Target="../embeddings/oleObject6.bin"/><Relationship Id="rId4" Type="http://schemas.openxmlformats.org/officeDocument/2006/relationships/image" Target="../media/image5.emf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Relationship Id="rId6" Type="http://schemas.openxmlformats.org/officeDocument/2006/relationships/image" Target="../media/image9.emf"/><Relationship Id="rId5" Type="http://schemas.openxmlformats.org/officeDocument/2006/relationships/oleObject" Target="../embeddings/oleObject9.bin"/><Relationship Id="rId4" Type="http://schemas.openxmlformats.org/officeDocument/2006/relationships/image" Target="../media/image8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Relationship Id="rId6" Type="http://schemas.openxmlformats.org/officeDocument/2006/relationships/image" Target="../media/image11.emf"/><Relationship Id="rId5" Type="http://schemas.openxmlformats.org/officeDocument/2006/relationships/oleObject" Target="../embeddings/oleObject11.bin"/><Relationship Id="rId4" Type="http://schemas.openxmlformats.org/officeDocument/2006/relationships/image" Target="../media/image10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0E015-C5F0-4AF1-ABD7-F31B51530EF7}">
  <dimension ref="A2:AT122"/>
  <sheetViews>
    <sheetView zoomScale="60" workbookViewId="0">
      <selection activeCell="AL5" sqref="AL5:AP13"/>
    </sheetView>
  </sheetViews>
  <sheetFormatPr defaultRowHeight="14.5" x14ac:dyDescent="0.35"/>
  <cols>
    <col min="1" max="1" width="18.7265625" bestFit="1" customWidth="1"/>
    <col min="27" max="27" width="17.81640625" bestFit="1" customWidth="1"/>
    <col min="37" max="37" width="12.81640625" bestFit="1" customWidth="1"/>
  </cols>
  <sheetData>
    <row r="2" spans="1:43" x14ac:dyDescent="0.35">
      <c r="B2" s="1" t="s">
        <v>0</v>
      </c>
    </row>
    <row r="3" spans="1:43" x14ac:dyDescent="0.35">
      <c r="A3" s="28"/>
      <c r="B3" s="34" t="s">
        <v>1</v>
      </c>
      <c r="C3" s="50" t="s">
        <v>2</v>
      </c>
      <c r="D3" s="48"/>
      <c r="E3" s="48"/>
      <c r="F3" s="48"/>
      <c r="G3" s="48"/>
      <c r="H3" s="48"/>
      <c r="I3" s="48"/>
      <c r="J3" s="34" t="s">
        <v>1</v>
      </c>
      <c r="K3" s="50" t="s">
        <v>3</v>
      </c>
      <c r="L3" s="48"/>
      <c r="M3" s="48"/>
      <c r="N3" s="48"/>
      <c r="O3" s="48"/>
      <c r="P3" s="48"/>
      <c r="Q3" s="48"/>
      <c r="R3" s="30"/>
      <c r="S3" s="1" t="s">
        <v>4</v>
      </c>
      <c r="T3" s="1" t="s">
        <v>5</v>
      </c>
      <c r="U3" s="1" t="s">
        <v>2</v>
      </c>
      <c r="V3" s="1" t="s">
        <v>6</v>
      </c>
      <c r="AB3" s="45" t="s">
        <v>7</v>
      </c>
      <c r="AC3" s="45"/>
      <c r="AD3" s="45"/>
    </row>
    <row r="4" spans="1:43" x14ac:dyDescent="0.35">
      <c r="B4" s="34" t="s">
        <v>8</v>
      </c>
      <c r="C4" s="30"/>
      <c r="D4" s="35" t="s">
        <v>9</v>
      </c>
      <c r="E4" s="35" t="s">
        <v>10</v>
      </c>
      <c r="F4" s="35" t="s">
        <v>11</v>
      </c>
      <c r="G4" s="35" t="s">
        <v>12</v>
      </c>
      <c r="H4" s="36" t="s">
        <v>13</v>
      </c>
      <c r="I4" s="34"/>
      <c r="J4" s="51" t="s">
        <v>8</v>
      </c>
      <c r="K4" s="48"/>
      <c r="L4" s="35" t="s">
        <v>9</v>
      </c>
      <c r="M4" s="35" t="s">
        <v>10</v>
      </c>
      <c r="N4" s="35" t="s">
        <v>11</v>
      </c>
      <c r="O4" s="35" t="s">
        <v>12</v>
      </c>
      <c r="P4" s="36" t="s">
        <v>13</v>
      </c>
      <c r="Q4" s="34"/>
      <c r="R4" s="30"/>
      <c r="S4" s="37">
        <v>100</v>
      </c>
      <c r="T4" s="38">
        <v>31.1814</v>
      </c>
      <c r="U4" s="38">
        <v>9.0775000000000006</v>
      </c>
      <c r="V4" s="30">
        <f>T4/U4</f>
        <v>3.4350206554668135</v>
      </c>
      <c r="W4" s="30"/>
      <c r="X4" s="30"/>
      <c r="Y4" s="30"/>
      <c r="AA4" s="1" t="s">
        <v>14</v>
      </c>
      <c r="AB4" s="31" t="s">
        <v>15</v>
      </c>
      <c r="AC4" s="31" t="s">
        <v>16</v>
      </c>
      <c r="AD4" s="31" t="s">
        <v>17</v>
      </c>
      <c r="AE4" s="31" t="s">
        <v>18</v>
      </c>
      <c r="AF4" s="31" t="s">
        <v>19</v>
      </c>
      <c r="AK4" s="1" t="s">
        <v>20</v>
      </c>
      <c r="AL4" s="31" t="s">
        <v>15</v>
      </c>
      <c r="AM4" s="31" t="s">
        <v>16</v>
      </c>
      <c r="AN4" s="31" t="s">
        <v>17</v>
      </c>
      <c r="AO4" s="31" t="s">
        <v>18</v>
      </c>
      <c r="AP4" s="31" t="s">
        <v>19</v>
      </c>
    </row>
    <row r="5" spans="1:43" x14ac:dyDescent="0.35">
      <c r="B5" s="37" t="s">
        <v>21</v>
      </c>
      <c r="C5" s="30"/>
      <c r="D5" s="38" t="s">
        <v>22</v>
      </c>
      <c r="E5" s="38">
        <v>5.8049999999999997</v>
      </c>
      <c r="F5" s="38">
        <v>9.0775000000000006</v>
      </c>
      <c r="G5" s="38">
        <v>0.27900000000000003</v>
      </c>
      <c r="H5" s="39" t="s">
        <v>23</v>
      </c>
      <c r="I5" s="37"/>
      <c r="J5" s="37" t="s">
        <v>21</v>
      </c>
      <c r="K5" s="30"/>
      <c r="L5" s="38" t="s">
        <v>22</v>
      </c>
      <c r="M5" s="38">
        <v>3.8220000000000001</v>
      </c>
      <c r="N5" s="38">
        <v>31.1814</v>
      </c>
      <c r="O5" s="38">
        <v>0.36399999999999999</v>
      </c>
      <c r="P5" s="39" t="s">
        <v>23</v>
      </c>
      <c r="Q5" s="37"/>
      <c r="R5" s="30"/>
      <c r="S5" s="37">
        <v>250</v>
      </c>
      <c r="T5" s="38">
        <v>66.319500000000005</v>
      </c>
      <c r="U5" s="38">
        <v>9.4137000000000004</v>
      </c>
      <c r="V5" s="30">
        <f t="shared" ref="V5:V41" si="0">T5/U5</f>
        <v>7.0449982472354122</v>
      </c>
      <c r="W5" s="30"/>
      <c r="X5" s="30"/>
      <c r="Y5" s="30"/>
      <c r="AB5" s="3">
        <v>2384.34</v>
      </c>
      <c r="AC5" s="3">
        <v>2868.94</v>
      </c>
      <c r="AD5" s="3">
        <v>2637.03</v>
      </c>
      <c r="AE5" s="3">
        <v>2871.25</v>
      </c>
      <c r="AF5" s="3">
        <v>3153.2</v>
      </c>
      <c r="AL5" s="3">
        <v>357.17599999999999</v>
      </c>
      <c r="AM5" s="3">
        <v>552.14599999999996</v>
      </c>
      <c r="AN5" s="3">
        <v>521.47299999999996</v>
      </c>
      <c r="AO5" s="3">
        <v>561.86</v>
      </c>
      <c r="AP5" s="3">
        <v>502.077</v>
      </c>
    </row>
    <row r="6" spans="1:43" x14ac:dyDescent="0.35">
      <c r="B6" s="37" t="s">
        <v>24</v>
      </c>
      <c r="C6" s="30"/>
      <c r="D6" s="38" t="s">
        <v>22</v>
      </c>
      <c r="E6" s="38">
        <v>5.8230000000000004</v>
      </c>
      <c r="F6" s="38">
        <v>9.4137000000000004</v>
      </c>
      <c r="G6" s="38">
        <v>0.28999999999999998</v>
      </c>
      <c r="H6" s="39" t="s">
        <v>25</v>
      </c>
      <c r="I6" s="37"/>
      <c r="J6" s="37" t="s">
        <v>24</v>
      </c>
      <c r="K6" s="30"/>
      <c r="L6" s="38" t="s">
        <v>22</v>
      </c>
      <c r="M6" s="38">
        <v>3.8180000000000001</v>
      </c>
      <c r="N6" s="38">
        <v>66.319500000000005</v>
      </c>
      <c r="O6" s="38">
        <v>0.629</v>
      </c>
      <c r="P6" s="39" t="s">
        <v>25</v>
      </c>
      <c r="Q6" s="37"/>
      <c r="R6" s="30"/>
      <c r="S6" s="37">
        <v>500</v>
      </c>
      <c r="T6" s="38">
        <v>131.94069999999999</v>
      </c>
      <c r="U6" s="38">
        <v>8.0332000000000008</v>
      </c>
      <c r="V6" s="30">
        <f t="shared" si="0"/>
        <v>16.42442613155405</v>
      </c>
      <c r="W6" s="30"/>
      <c r="X6" s="30"/>
      <c r="Y6" s="30"/>
      <c r="AB6" s="3">
        <v>2190.1799999999998</v>
      </c>
      <c r="AC6" s="3">
        <v>2565.96</v>
      </c>
      <c r="AD6" s="3">
        <v>2895.45</v>
      </c>
      <c r="AE6" s="3">
        <v>2587.69</v>
      </c>
      <c r="AF6" s="3">
        <v>2673.62</v>
      </c>
      <c r="AL6" s="3">
        <v>338.19200000000001</v>
      </c>
      <c r="AM6" s="3">
        <v>560.25300000000004</v>
      </c>
      <c r="AN6" s="3">
        <v>614.89300000000003</v>
      </c>
      <c r="AO6" s="3">
        <v>626.11099999999999</v>
      </c>
      <c r="AP6" s="3">
        <v>515.34500000000003</v>
      </c>
    </row>
    <row r="7" spans="1:43" x14ac:dyDescent="0.35">
      <c r="B7" s="37" t="s">
        <v>26</v>
      </c>
      <c r="C7" s="30"/>
      <c r="D7" s="38" t="s">
        <v>22</v>
      </c>
      <c r="E7" s="38">
        <v>5.8410000000000002</v>
      </c>
      <c r="F7" s="38">
        <v>8.0332000000000008</v>
      </c>
      <c r="G7" s="38">
        <v>0.247</v>
      </c>
      <c r="H7" s="39" t="s">
        <v>27</v>
      </c>
      <c r="I7" s="37"/>
      <c r="J7" s="37" t="s">
        <v>26</v>
      </c>
      <c r="K7" s="30"/>
      <c r="L7" s="38" t="s">
        <v>22</v>
      </c>
      <c r="M7" s="38">
        <v>3.823</v>
      </c>
      <c r="N7" s="38">
        <v>131.94069999999999</v>
      </c>
      <c r="O7" s="38">
        <v>1.1240000000000001</v>
      </c>
      <c r="P7" s="39" t="s">
        <v>27</v>
      </c>
      <c r="Q7" s="37"/>
      <c r="R7" s="30"/>
      <c r="S7" s="37">
        <v>750</v>
      </c>
      <c r="T7" s="38">
        <v>274.20350000000002</v>
      </c>
      <c r="U7" s="38">
        <v>9.6972000000000005</v>
      </c>
      <c r="V7" s="30">
        <f t="shared" si="0"/>
        <v>28.276564369096235</v>
      </c>
      <c r="W7" s="30"/>
      <c r="X7" s="30"/>
      <c r="Y7" s="30"/>
      <c r="AB7" s="3">
        <v>2006.99</v>
      </c>
      <c r="AC7" s="3">
        <v>2739.53</v>
      </c>
      <c r="AD7" s="3">
        <v>2771.51</v>
      </c>
      <c r="AE7" s="3">
        <v>3124.57</v>
      </c>
      <c r="AF7" s="3">
        <v>2900.8</v>
      </c>
      <c r="AL7" s="3">
        <v>334.59100000000001</v>
      </c>
      <c r="AM7" s="3">
        <v>522.54200000000003</v>
      </c>
      <c r="AN7" s="3">
        <v>543.79899999999998</v>
      </c>
      <c r="AO7" s="3">
        <v>623.375</v>
      </c>
      <c r="AP7" s="3">
        <v>539.68299999999999</v>
      </c>
    </row>
    <row r="8" spans="1:43" x14ac:dyDescent="0.35">
      <c r="B8" s="37" t="s">
        <v>28</v>
      </c>
      <c r="C8" s="30"/>
      <c r="D8" s="38" t="s">
        <v>22</v>
      </c>
      <c r="E8" s="38">
        <v>5.8689999999999998</v>
      </c>
      <c r="F8" s="38">
        <v>9.6972000000000005</v>
      </c>
      <c r="G8" s="38">
        <v>0.29799999999999999</v>
      </c>
      <c r="H8" s="39" t="s">
        <v>29</v>
      </c>
      <c r="I8" s="37"/>
      <c r="J8" s="37" t="s">
        <v>28</v>
      </c>
      <c r="K8" s="30"/>
      <c r="L8" s="38" t="s">
        <v>22</v>
      </c>
      <c r="M8" s="38">
        <v>3.8250000000000002</v>
      </c>
      <c r="N8" s="38">
        <v>274.20350000000002</v>
      </c>
      <c r="O8" s="38">
        <v>2.1960000000000002</v>
      </c>
      <c r="P8" s="39" t="s">
        <v>29</v>
      </c>
      <c r="Q8" s="37"/>
      <c r="R8" s="30"/>
      <c r="S8" s="37">
        <v>1000</v>
      </c>
      <c r="T8" s="38">
        <v>339.3784</v>
      </c>
      <c r="U8" s="38">
        <v>8.2124000000000006</v>
      </c>
      <c r="V8" s="30">
        <f t="shared" si="0"/>
        <v>41.325118114071401</v>
      </c>
      <c r="W8" s="30"/>
      <c r="X8" s="30" t="s">
        <v>30</v>
      </c>
      <c r="Y8" s="30">
        <v>4.1099999999999998E-2</v>
      </c>
      <c r="AB8" s="3">
        <v>1754.17</v>
      </c>
      <c r="AC8" s="3">
        <v>3129.9</v>
      </c>
      <c r="AD8" s="3">
        <v>3501.68</v>
      </c>
      <c r="AE8" s="3">
        <v>3035.79</v>
      </c>
      <c r="AF8" s="3">
        <v>2485.84</v>
      </c>
      <c r="AL8" s="3">
        <v>360.19099999999997</v>
      </c>
      <c r="AM8" s="3">
        <v>591.03599999999994</v>
      </c>
      <c r="AN8" s="3">
        <v>441.459</v>
      </c>
      <c r="AO8" s="3">
        <v>428.49299999999999</v>
      </c>
      <c r="AP8" s="3">
        <v>520.84400000000005</v>
      </c>
    </row>
    <row r="9" spans="1:43" x14ac:dyDescent="0.35">
      <c r="B9" s="37" t="s">
        <v>31</v>
      </c>
      <c r="C9" s="30"/>
      <c r="D9" s="38" t="s">
        <v>22</v>
      </c>
      <c r="E9" s="38">
        <v>5.8780000000000001</v>
      </c>
      <c r="F9" s="38">
        <v>8.2124000000000006</v>
      </c>
      <c r="G9" s="38">
        <v>0.253</v>
      </c>
      <c r="H9" s="39" t="s">
        <v>32</v>
      </c>
      <c r="I9" s="37"/>
      <c r="J9" s="37" t="s">
        <v>31</v>
      </c>
      <c r="K9" s="30"/>
      <c r="L9" s="38" t="s">
        <v>22</v>
      </c>
      <c r="M9" s="38">
        <v>3.8079999999999998</v>
      </c>
      <c r="N9" s="38">
        <v>339.3784</v>
      </c>
      <c r="O9" s="38">
        <v>2.6880000000000002</v>
      </c>
      <c r="P9" s="39" t="s">
        <v>32</v>
      </c>
      <c r="Q9" s="37"/>
      <c r="R9" s="30"/>
      <c r="S9" s="37">
        <v>2500</v>
      </c>
      <c r="T9" s="38">
        <v>859.29049999999995</v>
      </c>
      <c r="U9" s="38">
        <v>8.5655999999999999</v>
      </c>
      <c r="V9" s="30">
        <f t="shared" si="0"/>
        <v>100.31877510040161</v>
      </c>
      <c r="W9" s="30"/>
      <c r="X9" s="30" t="s">
        <v>33</v>
      </c>
      <c r="Y9" s="30">
        <v>-2.1678000000000002</v>
      </c>
      <c r="AB9" s="3">
        <v>1364.39</v>
      </c>
      <c r="AC9" s="3">
        <v>3832.06</v>
      </c>
      <c r="AD9" s="3">
        <v>2802.23</v>
      </c>
      <c r="AE9" s="3">
        <v>2355.04</v>
      </c>
      <c r="AF9" s="3">
        <v>3508.96</v>
      </c>
      <c r="AL9" s="3">
        <v>384.63400000000001</v>
      </c>
      <c r="AM9" s="3">
        <v>596.03200000000004</v>
      </c>
      <c r="AN9" s="3">
        <v>440.90899999999999</v>
      </c>
      <c r="AO9" s="3">
        <v>453.32299999999998</v>
      </c>
      <c r="AP9" s="3">
        <v>503.57900000000001</v>
      </c>
    </row>
    <row r="10" spans="1:43" x14ac:dyDescent="0.35">
      <c r="B10" s="37" t="s">
        <v>34</v>
      </c>
      <c r="C10" s="30"/>
      <c r="D10" s="38" t="s">
        <v>22</v>
      </c>
      <c r="E10" s="38">
        <v>5.827</v>
      </c>
      <c r="F10" s="38">
        <v>8.5655999999999999</v>
      </c>
      <c r="G10" s="38">
        <v>0.26400000000000001</v>
      </c>
      <c r="H10" s="39" t="s">
        <v>35</v>
      </c>
      <c r="I10" s="37"/>
      <c r="J10" s="37" t="s">
        <v>34</v>
      </c>
      <c r="K10" s="30"/>
      <c r="L10" s="38" t="s">
        <v>22</v>
      </c>
      <c r="M10" s="38">
        <v>3.7970000000000002</v>
      </c>
      <c r="N10" s="38">
        <v>859.29049999999995</v>
      </c>
      <c r="O10" s="38">
        <v>6.6070000000000002</v>
      </c>
      <c r="P10" s="39" t="s">
        <v>35</v>
      </c>
      <c r="Q10" s="37"/>
      <c r="R10" s="30"/>
      <c r="S10" s="37"/>
      <c r="T10" s="38"/>
      <c r="U10" s="38"/>
      <c r="V10" s="30"/>
      <c r="W10" s="30"/>
      <c r="AB10" s="3">
        <v>1646.74</v>
      </c>
      <c r="AC10" s="3">
        <v>3260.58</v>
      </c>
      <c r="AD10" s="3">
        <v>2241.65</v>
      </c>
      <c r="AE10" s="3">
        <v>2081.44</v>
      </c>
      <c r="AF10" s="3">
        <v>2057.9899999999998</v>
      </c>
      <c r="AL10" s="3">
        <v>403.73200000000003</v>
      </c>
      <c r="AM10" s="3">
        <v>631.20899999999995</v>
      </c>
      <c r="AN10" s="3">
        <v>457.79300000000001</v>
      </c>
      <c r="AO10" s="3">
        <v>456.93</v>
      </c>
      <c r="AP10" s="3">
        <v>485.34199999999998</v>
      </c>
    </row>
    <row r="11" spans="1:43" x14ac:dyDescent="0.35">
      <c r="B11" s="39" t="s">
        <v>36</v>
      </c>
      <c r="C11" s="30"/>
      <c r="D11" s="38" t="s">
        <v>22</v>
      </c>
      <c r="E11" s="38">
        <v>5.91</v>
      </c>
      <c r="F11" s="38">
        <v>6.5328999999999997</v>
      </c>
      <c r="G11" s="38">
        <v>0.20100000000000001</v>
      </c>
      <c r="H11" s="39" t="s">
        <v>37</v>
      </c>
      <c r="I11" s="37"/>
      <c r="J11" s="37" t="s">
        <v>36</v>
      </c>
      <c r="K11" s="30"/>
      <c r="L11" s="38" t="s">
        <v>22</v>
      </c>
      <c r="M11" s="38">
        <v>3.855</v>
      </c>
      <c r="N11" s="38">
        <v>626.03949999999998</v>
      </c>
      <c r="O11" s="38">
        <v>4.8490000000000002</v>
      </c>
      <c r="P11" s="39" t="s">
        <v>37</v>
      </c>
      <c r="Q11" s="37"/>
      <c r="R11" s="30"/>
      <c r="S11" s="37" t="s">
        <v>36</v>
      </c>
      <c r="T11" s="38">
        <v>626.03949999999998</v>
      </c>
      <c r="U11" s="38">
        <v>6.5328999999999997</v>
      </c>
      <c r="V11" s="30">
        <f t="shared" si="0"/>
        <v>95.828728436069738</v>
      </c>
      <c r="W11" s="30">
        <f>(V11-$Y$9)/$Y$8</f>
        <v>2384.3437575686071</v>
      </c>
      <c r="X11" s="30"/>
      <c r="Y11" s="30"/>
      <c r="AB11" s="3">
        <v>2101.31</v>
      </c>
      <c r="AC11" s="3">
        <v>2811.16</v>
      </c>
      <c r="AD11" s="3">
        <v>3508.16</v>
      </c>
      <c r="AE11" s="3">
        <v>3122.2</v>
      </c>
      <c r="AF11" s="3">
        <v>3145.76</v>
      </c>
      <c r="AL11" s="3">
        <v>290.47800000000001</v>
      </c>
      <c r="AM11" s="3">
        <v>487.87700000000001</v>
      </c>
      <c r="AN11" s="3">
        <v>476.16300000000001</v>
      </c>
      <c r="AO11" s="3">
        <v>435.745</v>
      </c>
      <c r="AP11" s="3">
        <v>445.51299999999998</v>
      </c>
    </row>
    <row r="12" spans="1:43" x14ac:dyDescent="0.35">
      <c r="B12" s="39" t="s">
        <v>38</v>
      </c>
      <c r="C12" s="30"/>
      <c r="D12" s="38" t="s">
        <v>22</v>
      </c>
      <c r="E12" s="38">
        <v>5.8879999999999999</v>
      </c>
      <c r="F12" s="38">
        <v>7.1896000000000004</v>
      </c>
      <c r="G12" s="38">
        <v>0.221</v>
      </c>
      <c r="H12" s="39" t="s">
        <v>39</v>
      </c>
      <c r="I12" s="37"/>
      <c r="J12" s="37" t="s">
        <v>38</v>
      </c>
      <c r="K12" s="30"/>
      <c r="L12" s="38" t="s">
        <v>22</v>
      </c>
      <c r="M12" s="38">
        <v>3.8540000000000001</v>
      </c>
      <c r="N12" s="38">
        <v>631.59680000000003</v>
      </c>
      <c r="O12" s="38">
        <v>4.891</v>
      </c>
      <c r="P12" s="39" t="s">
        <v>39</v>
      </c>
      <c r="Q12" s="38"/>
      <c r="R12" s="30"/>
      <c r="S12" s="37" t="s">
        <v>38</v>
      </c>
      <c r="T12" s="38">
        <v>631.59680000000003</v>
      </c>
      <c r="U12" s="38">
        <v>7.1896000000000004</v>
      </c>
      <c r="V12" s="30">
        <f t="shared" si="0"/>
        <v>87.848670301546676</v>
      </c>
      <c r="W12" s="30">
        <f t="shared" ref="W12:W41" si="1">(V12-$Y$9)/$Y$8</f>
        <v>2190.1817591617196</v>
      </c>
      <c r="X12" s="30"/>
      <c r="Y12" s="30"/>
      <c r="AB12" s="3">
        <v>2402.85</v>
      </c>
      <c r="AC12" s="3">
        <v>3074.74</v>
      </c>
      <c r="AD12" s="3">
        <v>3001.22</v>
      </c>
      <c r="AE12" s="3">
        <v>2873.62</v>
      </c>
      <c r="AF12" s="3">
        <v>3218.28</v>
      </c>
      <c r="AL12" s="3">
        <v>274.58699999999999</v>
      </c>
      <c r="AM12" s="3">
        <v>490.63200000000001</v>
      </c>
      <c r="AN12" s="3">
        <v>472.38400000000001</v>
      </c>
      <c r="AO12" s="3">
        <v>456.4</v>
      </c>
      <c r="AP12" s="3">
        <v>469.51900000000001</v>
      </c>
    </row>
    <row r="13" spans="1:43" x14ac:dyDescent="0.35">
      <c r="B13" s="39" t="s">
        <v>40</v>
      </c>
      <c r="C13" s="30"/>
      <c r="D13" s="38" t="s">
        <v>22</v>
      </c>
      <c r="E13" s="38">
        <v>5.8230000000000004</v>
      </c>
      <c r="F13" s="38">
        <v>6.1501000000000001</v>
      </c>
      <c r="G13" s="38">
        <v>0.189</v>
      </c>
      <c r="H13" s="39" t="s">
        <v>41</v>
      </c>
      <c r="I13" s="37"/>
      <c r="J13" s="37" t="s">
        <v>40</v>
      </c>
      <c r="K13" s="30"/>
      <c r="L13" s="38" t="s">
        <v>22</v>
      </c>
      <c r="M13" s="38">
        <v>3.8180000000000001</v>
      </c>
      <c r="N13" s="38">
        <v>493.97190000000001</v>
      </c>
      <c r="O13" s="38">
        <v>3.8530000000000002</v>
      </c>
      <c r="P13" s="39" t="s">
        <v>41</v>
      </c>
      <c r="Q13" s="38"/>
      <c r="R13" s="30"/>
      <c r="S13" s="37" t="s">
        <v>40</v>
      </c>
      <c r="T13" s="38">
        <v>493.97190000000001</v>
      </c>
      <c r="U13" s="38">
        <v>6.1501000000000001</v>
      </c>
      <c r="V13" s="30">
        <f t="shared" si="0"/>
        <v>80.31932814100584</v>
      </c>
      <c r="W13" s="30">
        <f t="shared" si="1"/>
        <v>2006.98608615586</v>
      </c>
      <c r="X13" s="30"/>
      <c r="Y13" s="30"/>
      <c r="AB13" s="3">
        <v>1887.45</v>
      </c>
      <c r="AC13" s="3">
        <v>2969.28</v>
      </c>
      <c r="AD13" s="3">
        <v>2919.02</v>
      </c>
      <c r="AE13" s="3">
        <v>3212.22</v>
      </c>
      <c r="AF13" s="3">
        <v>3201.58</v>
      </c>
      <c r="AL13" s="3">
        <v>281.69499999999999</v>
      </c>
      <c r="AM13" s="3">
        <v>494.697</v>
      </c>
      <c r="AN13" s="3">
        <v>470.06700000000001</v>
      </c>
      <c r="AO13" s="3">
        <v>474.774</v>
      </c>
      <c r="AP13" s="3">
        <v>389.98200000000003</v>
      </c>
    </row>
    <row r="14" spans="1:43" x14ac:dyDescent="0.35">
      <c r="B14" s="39" t="s">
        <v>42</v>
      </c>
      <c r="C14" s="30"/>
      <c r="D14" s="38" t="s">
        <v>22</v>
      </c>
      <c r="E14" s="38">
        <v>5.9009999999999998</v>
      </c>
      <c r="F14" s="38">
        <v>5.3318000000000003</v>
      </c>
      <c r="G14" s="38">
        <v>0.16400000000000001</v>
      </c>
      <c r="H14" s="39" t="s">
        <v>43</v>
      </c>
      <c r="I14" s="37"/>
      <c r="J14" s="37" t="s">
        <v>42</v>
      </c>
      <c r="K14" s="30"/>
      <c r="L14" s="38" t="s">
        <v>22</v>
      </c>
      <c r="M14" s="38">
        <v>3.851</v>
      </c>
      <c r="N14" s="38">
        <v>617.13260000000002</v>
      </c>
      <c r="O14" s="38">
        <v>4.782</v>
      </c>
      <c r="P14" s="39" t="s">
        <v>43</v>
      </c>
      <c r="Q14" s="38"/>
      <c r="R14" s="30"/>
      <c r="S14" s="37" t="s">
        <v>42</v>
      </c>
      <c r="T14" s="38">
        <v>617.13260000000002</v>
      </c>
      <c r="U14" s="38">
        <v>5.3318000000000003</v>
      </c>
      <c r="V14" s="30">
        <f t="shared" si="0"/>
        <v>115.74563937131926</v>
      </c>
      <c r="W14" s="30">
        <f t="shared" si="1"/>
        <v>2868.9401306890331</v>
      </c>
      <c r="X14" s="30"/>
      <c r="Y14" s="30"/>
    </row>
    <row r="15" spans="1:43" x14ac:dyDescent="0.35">
      <c r="B15" s="39" t="s">
        <v>44</v>
      </c>
      <c r="C15" s="30"/>
      <c r="D15" s="38" t="s">
        <v>22</v>
      </c>
      <c r="E15" s="38">
        <v>5.82</v>
      </c>
      <c r="F15" s="38">
        <v>5.8680000000000003</v>
      </c>
      <c r="G15" s="38">
        <v>0.18099999999999999</v>
      </c>
      <c r="H15" s="39" t="s">
        <v>45</v>
      </c>
      <c r="I15" s="37"/>
      <c r="J15" s="37" t="s">
        <v>44</v>
      </c>
      <c r="K15" s="30"/>
      <c r="L15" s="38" t="s">
        <v>22</v>
      </c>
      <c r="M15" s="38">
        <v>3.8210000000000002</v>
      </c>
      <c r="N15" s="38">
        <v>606.12530000000004</v>
      </c>
      <c r="O15" s="38">
        <v>4.6989999999999998</v>
      </c>
      <c r="P15" s="39" t="s">
        <v>45</v>
      </c>
      <c r="Q15" s="38"/>
      <c r="R15" s="30"/>
      <c r="S15" s="37" t="s">
        <v>44</v>
      </c>
      <c r="T15" s="38">
        <v>606.12530000000004</v>
      </c>
      <c r="U15" s="38">
        <v>5.8680000000000003</v>
      </c>
      <c r="V15" s="30">
        <f t="shared" si="0"/>
        <v>103.29333674164963</v>
      </c>
      <c r="W15" s="30">
        <f t="shared" si="1"/>
        <v>2565.964397607047</v>
      </c>
      <c r="X15" s="30"/>
      <c r="Y15" s="30"/>
      <c r="AB15" s="45" t="s">
        <v>46</v>
      </c>
      <c r="AC15" s="45"/>
      <c r="AD15" s="45"/>
      <c r="AE15" s="45"/>
      <c r="AL15" s="45" t="s">
        <v>46</v>
      </c>
      <c r="AM15" s="45"/>
      <c r="AN15" s="45"/>
      <c r="AO15" s="45"/>
    </row>
    <row r="16" spans="1:43" x14ac:dyDescent="0.35">
      <c r="B16" s="39" t="s">
        <v>47</v>
      </c>
      <c r="C16" s="30"/>
      <c r="D16" s="38" t="s">
        <v>22</v>
      </c>
      <c r="E16" s="38">
        <v>5.8550000000000004</v>
      </c>
      <c r="F16" s="38">
        <v>5.2705000000000002</v>
      </c>
      <c r="G16" s="38">
        <v>0.16200000000000001</v>
      </c>
      <c r="H16" s="39" t="s">
        <v>48</v>
      </c>
      <c r="I16" s="37"/>
      <c r="J16" s="37" t="s">
        <v>47</v>
      </c>
      <c r="K16" s="30"/>
      <c r="L16" s="38" t="s">
        <v>22</v>
      </c>
      <c r="M16" s="38">
        <v>3.8220000000000001</v>
      </c>
      <c r="N16" s="38">
        <v>582.00419999999997</v>
      </c>
      <c r="O16" s="38">
        <v>4.5170000000000003</v>
      </c>
      <c r="P16" s="39" t="s">
        <v>48</v>
      </c>
      <c r="Q16" s="38"/>
      <c r="R16" s="30"/>
      <c r="S16" s="37" t="s">
        <v>47</v>
      </c>
      <c r="T16" s="38">
        <v>582.00419999999997</v>
      </c>
      <c r="U16" s="38">
        <v>5.2705000000000002</v>
      </c>
      <c r="V16" s="30">
        <f t="shared" si="0"/>
        <v>110.42675268001138</v>
      </c>
      <c r="W16" s="30">
        <f t="shared" si="1"/>
        <v>2739.5268291973571</v>
      </c>
      <c r="X16" s="30"/>
      <c r="Y16" s="30"/>
      <c r="AB16" s="4" t="s">
        <v>49</v>
      </c>
      <c r="AC16" s="3" t="s">
        <v>50</v>
      </c>
      <c r="AD16" s="3"/>
      <c r="AE16" s="3"/>
      <c r="AF16" s="3"/>
      <c r="AG16" s="3"/>
      <c r="AL16" s="4" t="s">
        <v>49</v>
      </c>
      <c r="AM16" s="3" t="s">
        <v>51</v>
      </c>
      <c r="AN16" s="3"/>
      <c r="AO16" s="3"/>
      <c r="AP16" s="3"/>
      <c r="AQ16" s="3"/>
    </row>
    <row r="17" spans="2:43" x14ac:dyDescent="0.35">
      <c r="B17" s="39" t="s">
        <v>52</v>
      </c>
      <c r="C17" s="30"/>
      <c r="D17" s="38" t="s">
        <v>22</v>
      </c>
      <c r="E17" s="38">
        <v>5.907</v>
      </c>
      <c r="F17" s="38">
        <v>6.5598999999999998</v>
      </c>
      <c r="G17" s="38">
        <v>0.20200000000000001</v>
      </c>
      <c r="H17" s="39" t="s">
        <v>53</v>
      </c>
      <c r="I17" s="37"/>
      <c r="J17" s="37" t="s">
        <v>52</v>
      </c>
      <c r="K17" s="30"/>
      <c r="L17" s="38" t="s">
        <v>22</v>
      </c>
      <c r="M17" s="38">
        <v>3.85</v>
      </c>
      <c r="N17" s="38">
        <v>696.75459999999998</v>
      </c>
      <c r="O17" s="38">
        <v>5.3819999999999997</v>
      </c>
      <c r="P17" s="39" t="s">
        <v>53</v>
      </c>
      <c r="Q17" s="38"/>
      <c r="R17" s="30"/>
      <c r="S17" s="37" t="s">
        <v>52</v>
      </c>
      <c r="T17" s="38">
        <v>696.75459999999998</v>
      </c>
      <c r="U17" s="38">
        <v>6.5598999999999998</v>
      </c>
      <c r="V17" s="30">
        <f t="shared" si="0"/>
        <v>106.21421058247839</v>
      </c>
      <c r="W17" s="30">
        <f t="shared" si="1"/>
        <v>2637.0318876515425</v>
      </c>
      <c r="X17" s="30"/>
      <c r="Y17" s="30"/>
      <c r="AB17" s="4" t="s">
        <v>54</v>
      </c>
      <c r="AC17" s="3" t="s">
        <v>55</v>
      </c>
      <c r="AD17" s="3"/>
      <c r="AE17" s="3"/>
      <c r="AF17" s="3"/>
      <c r="AG17" s="3"/>
      <c r="AL17" s="4" t="s">
        <v>54</v>
      </c>
      <c r="AM17" s="3" t="s">
        <v>55</v>
      </c>
      <c r="AN17" s="3"/>
      <c r="AO17" s="3"/>
      <c r="AP17" s="3"/>
      <c r="AQ17" s="3"/>
    </row>
    <row r="18" spans="2:43" x14ac:dyDescent="0.35">
      <c r="B18" s="39" t="s">
        <v>56</v>
      </c>
      <c r="C18" s="30"/>
      <c r="D18" s="38" t="s">
        <v>22</v>
      </c>
      <c r="E18" s="38">
        <v>5.84</v>
      </c>
      <c r="F18" s="38">
        <v>5.4236000000000004</v>
      </c>
      <c r="G18" s="38">
        <v>0.16700000000000001</v>
      </c>
      <c r="H18" s="39" t="s">
        <v>57</v>
      </c>
      <c r="I18" s="37"/>
      <c r="J18" s="37" t="s">
        <v>56</v>
      </c>
      <c r="K18" s="30"/>
      <c r="L18" s="38" t="s">
        <v>22</v>
      </c>
      <c r="M18" s="38">
        <v>3.8149999999999999</v>
      </c>
      <c r="N18" s="38">
        <v>633.66759999999999</v>
      </c>
      <c r="O18" s="38">
        <v>4.9059999999999997</v>
      </c>
      <c r="P18" s="39" t="s">
        <v>57</v>
      </c>
      <c r="Q18" s="38"/>
      <c r="R18" s="30"/>
      <c r="S18" s="37" t="s">
        <v>56</v>
      </c>
      <c r="T18" s="38">
        <v>633.66759999999999</v>
      </c>
      <c r="U18" s="38">
        <v>5.4236000000000004</v>
      </c>
      <c r="V18" s="30">
        <f t="shared" si="0"/>
        <v>116.83523858691643</v>
      </c>
      <c r="W18" s="30">
        <f t="shared" si="1"/>
        <v>2895.4510605089158</v>
      </c>
      <c r="X18" s="30"/>
      <c r="Y18" s="30"/>
      <c r="AB18" s="4" t="s">
        <v>58</v>
      </c>
      <c r="AC18" s="3" t="s">
        <v>59</v>
      </c>
      <c r="AD18" s="3"/>
      <c r="AE18" s="3"/>
      <c r="AF18" s="3"/>
      <c r="AG18" s="3"/>
      <c r="AL18" s="4" t="s">
        <v>58</v>
      </c>
      <c r="AM18" s="3" t="s">
        <v>59</v>
      </c>
      <c r="AN18" s="3"/>
      <c r="AO18" s="3"/>
      <c r="AP18" s="3"/>
      <c r="AQ18" s="3"/>
    </row>
    <row r="19" spans="2:43" x14ac:dyDescent="0.35">
      <c r="B19" s="39" t="s">
        <v>60</v>
      </c>
      <c r="C19" s="30"/>
      <c r="D19" s="38" t="s">
        <v>22</v>
      </c>
      <c r="E19" s="38">
        <v>5.8490000000000002</v>
      </c>
      <c r="F19" s="38">
        <v>5.7439999999999998</v>
      </c>
      <c r="G19" s="38">
        <v>0.17699999999999999</v>
      </c>
      <c r="H19" s="39" t="s">
        <v>61</v>
      </c>
      <c r="I19" s="37"/>
      <c r="J19" s="37" t="s">
        <v>60</v>
      </c>
      <c r="K19" s="30"/>
      <c r="L19" s="38" t="s">
        <v>22</v>
      </c>
      <c r="M19" s="38">
        <v>3.82</v>
      </c>
      <c r="N19" s="38">
        <v>641.84130000000005</v>
      </c>
      <c r="O19" s="38">
        <v>4.968</v>
      </c>
      <c r="P19" s="39" t="s">
        <v>61</v>
      </c>
      <c r="Q19" s="38"/>
      <c r="R19" s="30"/>
      <c r="S19" s="37" t="s">
        <v>60</v>
      </c>
      <c r="T19" s="38">
        <v>641.84130000000005</v>
      </c>
      <c r="U19" s="38">
        <v>5.7439999999999998</v>
      </c>
      <c r="V19" s="30">
        <f t="shared" si="0"/>
        <v>111.7411733983287</v>
      </c>
      <c r="W19" s="30">
        <f t="shared" si="1"/>
        <v>2771.5078685724748</v>
      </c>
      <c r="X19" s="30"/>
      <c r="Y19" s="30"/>
      <c r="AB19" s="4"/>
      <c r="AC19" s="3"/>
      <c r="AD19" s="3"/>
      <c r="AE19" s="3"/>
      <c r="AF19" s="3"/>
      <c r="AG19" s="3"/>
      <c r="AL19" s="4"/>
      <c r="AM19" s="3"/>
      <c r="AN19" s="3"/>
      <c r="AO19" s="3"/>
      <c r="AP19" s="3"/>
      <c r="AQ19" s="3"/>
    </row>
    <row r="20" spans="2:43" x14ac:dyDescent="0.35">
      <c r="B20" s="39" t="s">
        <v>62</v>
      </c>
      <c r="C20" s="30"/>
      <c r="D20" s="38" t="s">
        <v>22</v>
      </c>
      <c r="E20" s="38">
        <v>5.9269999999999996</v>
      </c>
      <c r="F20" s="38">
        <v>5.5933000000000002</v>
      </c>
      <c r="G20" s="38">
        <v>0.17199999999999999</v>
      </c>
      <c r="H20" s="39" t="s">
        <v>63</v>
      </c>
      <c r="I20" s="37"/>
      <c r="J20" s="37" t="s">
        <v>62</v>
      </c>
      <c r="K20" s="30"/>
      <c r="L20" s="38" t="s">
        <v>22</v>
      </c>
      <c r="M20" s="38">
        <v>3.831</v>
      </c>
      <c r="N20" s="38">
        <v>647.93219999999997</v>
      </c>
      <c r="O20" s="38">
        <v>5.0140000000000002</v>
      </c>
      <c r="P20" s="39" t="s">
        <v>63</v>
      </c>
      <c r="Q20" s="38"/>
      <c r="R20" s="30"/>
      <c r="S20" s="37" t="s">
        <v>62</v>
      </c>
      <c r="T20" s="38">
        <v>647.93219999999997</v>
      </c>
      <c r="U20" s="38">
        <v>5.5933000000000002</v>
      </c>
      <c r="V20" s="30">
        <f t="shared" si="0"/>
        <v>115.84077378291884</v>
      </c>
      <c r="W20" s="30">
        <f t="shared" si="1"/>
        <v>2871.2548365673688</v>
      </c>
      <c r="X20" s="30"/>
      <c r="Y20" s="30"/>
      <c r="AB20" s="4" t="s">
        <v>64</v>
      </c>
      <c r="AC20" s="3"/>
      <c r="AD20" s="3"/>
      <c r="AE20" s="3"/>
      <c r="AF20" s="3"/>
      <c r="AG20" s="3"/>
      <c r="AL20" s="4" t="s">
        <v>64</v>
      </c>
      <c r="AM20" s="3"/>
      <c r="AN20" s="3"/>
      <c r="AO20" s="3"/>
      <c r="AP20" s="3"/>
      <c r="AQ20" s="3"/>
    </row>
    <row r="21" spans="2:43" x14ac:dyDescent="0.35">
      <c r="B21" s="39" t="s">
        <v>65</v>
      </c>
      <c r="C21" s="30"/>
      <c r="D21" s="38" t="s">
        <v>22</v>
      </c>
      <c r="E21" s="38">
        <v>5.9109999999999996</v>
      </c>
      <c r="F21" s="38">
        <v>6.7251000000000003</v>
      </c>
      <c r="G21" s="38">
        <v>0.20699999999999999</v>
      </c>
      <c r="H21" s="39" t="s">
        <v>66</v>
      </c>
      <c r="I21" s="37"/>
      <c r="J21" s="37" t="s">
        <v>65</v>
      </c>
      <c r="K21" s="30"/>
      <c r="L21" s="38" t="s">
        <v>22</v>
      </c>
      <c r="M21" s="38">
        <v>3.8490000000000002</v>
      </c>
      <c r="N21" s="38">
        <v>700.66390000000001</v>
      </c>
      <c r="O21" s="38">
        <v>5.4109999999999996</v>
      </c>
      <c r="P21" s="39" t="s">
        <v>66</v>
      </c>
      <c r="Q21" s="38"/>
      <c r="R21" s="30"/>
      <c r="S21" s="37" t="s">
        <v>65</v>
      </c>
      <c r="T21" s="38">
        <v>700.66390000000001</v>
      </c>
      <c r="U21" s="38">
        <v>6.7251000000000003</v>
      </c>
      <c r="V21" s="30">
        <f t="shared" si="0"/>
        <v>104.18639128042706</v>
      </c>
      <c r="W21" s="30">
        <f t="shared" si="1"/>
        <v>2587.693218501875</v>
      </c>
      <c r="X21" s="30"/>
      <c r="Y21" s="30"/>
      <c r="AB21" s="4" t="s">
        <v>67</v>
      </c>
      <c r="AC21" s="3">
        <v>11</v>
      </c>
      <c r="AD21" s="3"/>
      <c r="AE21" s="3"/>
      <c r="AF21" s="3"/>
      <c r="AG21" s="3"/>
      <c r="AL21" s="4" t="s">
        <v>67</v>
      </c>
      <c r="AM21" s="3">
        <v>17.5</v>
      </c>
      <c r="AN21" s="3"/>
      <c r="AO21" s="3"/>
      <c r="AP21" s="3"/>
      <c r="AQ21" s="3"/>
    </row>
    <row r="22" spans="2:43" x14ac:dyDescent="0.35">
      <c r="B22" s="39" t="s">
        <v>68</v>
      </c>
      <c r="C22" s="30"/>
      <c r="D22" s="38" t="s">
        <v>22</v>
      </c>
      <c r="E22" s="38">
        <v>5.8929999999999998</v>
      </c>
      <c r="F22" s="38">
        <v>5.3326000000000002</v>
      </c>
      <c r="G22" s="38">
        <v>0.16400000000000001</v>
      </c>
      <c r="H22" s="39" t="s">
        <v>69</v>
      </c>
      <c r="I22" s="37"/>
      <c r="J22" s="37" t="s">
        <v>68</v>
      </c>
      <c r="K22" s="30"/>
      <c r="L22" s="38" t="s">
        <v>22</v>
      </c>
      <c r="M22" s="38">
        <v>3.8250000000000002</v>
      </c>
      <c r="N22" s="38">
        <v>673.25120000000004</v>
      </c>
      <c r="O22" s="38">
        <v>5.2050000000000001</v>
      </c>
      <c r="P22" s="39" t="s">
        <v>69</v>
      </c>
      <c r="Q22" s="38"/>
      <c r="R22" s="30"/>
      <c r="S22" s="37" t="s">
        <v>68</v>
      </c>
      <c r="T22" s="38">
        <v>673.25120000000004</v>
      </c>
      <c r="U22" s="38">
        <v>5.3326000000000002</v>
      </c>
      <c r="V22" s="30">
        <f t="shared" si="0"/>
        <v>126.25195964445112</v>
      </c>
      <c r="W22" s="30">
        <f t="shared" si="1"/>
        <v>3124.5683611788595</v>
      </c>
      <c r="X22" s="30"/>
      <c r="Y22" s="30"/>
      <c r="AB22" s="4" t="s">
        <v>70</v>
      </c>
      <c r="AC22" s="3" t="s">
        <v>71</v>
      </c>
      <c r="AD22" s="3"/>
      <c r="AE22" s="3"/>
      <c r="AF22" s="3"/>
      <c r="AG22" s="3"/>
      <c r="AL22" s="4" t="s">
        <v>70</v>
      </c>
      <c r="AM22" s="3" t="s">
        <v>71</v>
      </c>
      <c r="AN22" s="3"/>
      <c r="AO22" s="3"/>
      <c r="AP22" s="3"/>
      <c r="AQ22" s="3"/>
    </row>
    <row r="23" spans="2:43" x14ac:dyDescent="0.35">
      <c r="B23" s="39" t="s">
        <v>72</v>
      </c>
      <c r="C23" s="30"/>
      <c r="D23" s="38" t="s">
        <v>22</v>
      </c>
      <c r="E23" s="38">
        <v>5.9089999999999998</v>
      </c>
      <c r="F23" s="38">
        <v>5.2813999999999997</v>
      </c>
      <c r="G23" s="38">
        <v>0.16300000000000001</v>
      </c>
      <c r="H23" s="39" t="s">
        <v>73</v>
      </c>
      <c r="I23" s="37"/>
      <c r="J23" s="37" t="s">
        <v>72</v>
      </c>
      <c r="K23" s="30"/>
      <c r="L23" s="38" t="s">
        <v>22</v>
      </c>
      <c r="M23" s="38">
        <v>3.8570000000000002</v>
      </c>
      <c r="N23" s="38">
        <v>673.00199999999995</v>
      </c>
      <c r="O23" s="38">
        <v>5.2030000000000003</v>
      </c>
      <c r="P23" s="39" t="s">
        <v>73</v>
      </c>
      <c r="Q23" s="38"/>
      <c r="R23" s="30"/>
      <c r="S23" s="37" t="s">
        <v>72</v>
      </c>
      <c r="T23" s="38">
        <v>673.00199999999995</v>
      </c>
      <c r="U23" s="38">
        <v>5.2813999999999997</v>
      </c>
      <c r="V23" s="30">
        <f t="shared" si="0"/>
        <v>127.42871208391715</v>
      </c>
      <c r="W23" s="30">
        <f t="shared" si="1"/>
        <v>3153.1998073945783</v>
      </c>
      <c r="X23" s="30"/>
      <c r="Y23" s="30"/>
      <c r="AB23" s="4" t="s">
        <v>74</v>
      </c>
      <c r="AC23" s="3" t="s">
        <v>75</v>
      </c>
      <c r="AD23" s="3"/>
      <c r="AE23" s="3"/>
      <c r="AF23" s="3"/>
      <c r="AG23" s="3"/>
      <c r="AL23" s="4" t="s">
        <v>74</v>
      </c>
      <c r="AM23" s="3" t="s">
        <v>75</v>
      </c>
      <c r="AN23" s="3"/>
      <c r="AO23" s="3"/>
      <c r="AP23" s="3"/>
      <c r="AQ23" s="3"/>
    </row>
    <row r="24" spans="2:43" x14ac:dyDescent="0.35">
      <c r="B24" s="39" t="s">
        <v>76</v>
      </c>
      <c r="C24" s="30"/>
      <c r="D24" s="38" t="s">
        <v>22</v>
      </c>
      <c r="E24" s="38">
        <v>5.8410000000000002</v>
      </c>
      <c r="F24" s="38">
        <v>5.7065000000000001</v>
      </c>
      <c r="G24" s="38">
        <v>0.17599999999999999</v>
      </c>
      <c r="H24" s="39" t="s">
        <v>77</v>
      </c>
      <c r="I24" s="37"/>
      <c r="J24" s="37" t="s">
        <v>76</v>
      </c>
      <c r="K24" s="30"/>
      <c r="L24" s="38" t="s">
        <v>22</v>
      </c>
      <c r="M24" s="38">
        <v>3.8149999999999999</v>
      </c>
      <c r="N24" s="38">
        <v>614.69380000000001</v>
      </c>
      <c r="O24" s="38">
        <v>4.7629999999999999</v>
      </c>
      <c r="P24" s="39" t="s">
        <v>77</v>
      </c>
      <c r="Q24" s="38"/>
      <c r="R24" s="30"/>
      <c r="S24" s="37" t="s">
        <v>76</v>
      </c>
      <c r="T24" s="38">
        <v>614.69380000000001</v>
      </c>
      <c r="U24" s="38">
        <v>5.7065000000000001</v>
      </c>
      <c r="V24" s="30">
        <f t="shared" si="0"/>
        <v>107.71818102164198</v>
      </c>
      <c r="W24" s="30">
        <f t="shared" si="1"/>
        <v>2673.6248423757174</v>
      </c>
      <c r="X24" s="30"/>
      <c r="Y24" s="30"/>
      <c r="AB24" s="4" t="s">
        <v>78</v>
      </c>
      <c r="AC24" s="3" t="s">
        <v>79</v>
      </c>
      <c r="AD24" s="3"/>
      <c r="AE24" s="3"/>
      <c r="AF24" s="3"/>
      <c r="AG24" s="3"/>
      <c r="AL24" s="4" t="s">
        <v>78</v>
      </c>
      <c r="AM24" s="3" t="s">
        <v>79</v>
      </c>
      <c r="AN24" s="3"/>
      <c r="AO24" s="3"/>
      <c r="AP24" s="3"/>
      <c r="AQ24" s="3"/>
    </row>
    <row r="25" spans="2:43" x14ac:dyDescent="0.35">
      <c r="B25" s="39" t="s">
        <v>80</v>
      </c>
      <c r="C25" s="30"/>
      <c r="D25" s="38" t="s">
        <v>22</v>
      </c>
      <c r="E25" s="38">
        <v>5.843</v>
      </c>
      <c r="F25" s="38">
        <v>5.3467000000000002</v>
      </c>
      <c r="G25" s="38">
        <v>0.16500000000000001</v>
      </c>
      <c r="H25" s="39" t="s">
        <v>81</v>
      </c>
      <c r="I25" s="37"/>
      <c r="J25" s="37" t="s">
        <v>80</v>
      </c>
      <c r="K25" s="30"/>
      <c r="L25" s="38" t="s">
        <v>22</v>
      </c>
      <c r="M25" s="38">
        <v>3.82</v>
      </c>
      <c r="N25" s="38">
        <v>625.85810000000004</v>
      </c>
      <c r="O25" s="38">
        <v>4.8470000000000004</v>
      </c>
      <c r="P25" s="39" t="s">
        <v>81</v>
      </c>
      <c r="Q25" s="38"/>
      <c r="R25" s="30"/>
      <c r="S25" s="37" t="s">
        <v>80</v>
      </c>
      <c r="T25" s="38">
        <v>625.85810000000004</v>
      </c>
      <c r="U25" s="38">
        <v>5.3467000000000002</v>
      </c>
      <c r="V25" s="30">
        <f t="shared" si="0"/>
        <v>117.05502459460976</v>
      </c>
      <c r="W25" s="30">
        <f t="shared" si="1"/>
        <v>2900.7986519369774</v>
      </c>
      <c r="X25" s="30"/>
      <c r="Y25" s="30"/>
      <c r="AB25" s="4" t="s">
        <v>82</v>
      </c>
      <c r="AC25" s="3">
        <v>0.52300000000000002</v>
      </c>
      <c r="AD25" s="3"/>
      <c r="AE25" s="3"/>
      <c r="AF25" s="3"/>
      <c r="AG25" s="3"/>
      <c r="AL25" s="4" t="s">
        <v>82</v>
      </c>
      <c r="AM25" s="3">
        <v>0.63700000000000001</v>
      </c>
      <c r="AN25" s="3"/>
      <c r="AO25" s="3"/>
      <c r="AP25" s="3"/>
      <c r="AQ25" s="3"/>
    </row>
    <row r="26" spans="2:43" x14ac:dyDescent="0.35">
      <c r="B26" s="39" t="s">
        <v>83</v>
      </c>
      <c r="C26" s="30"/>
      <c r="D26" s="38" t="s">
        <v>22</v>
      </c>
      <c r="E26" s="38">
        <v>5.9340000000000002</v>
      </c>
      <c r="F26" s="38">
        <v>16.332100000000001</v>
      </c>
      <c r="G26" s="38">
        <v>0.503</v>
      </c>
      <c r="H26" s="39" t="s">
        <v>84</v>
      </c>
      <c r="I26" s="37"/>
      <c r="J26" s="37" t="s">
        <v>83</v>
      </c>
      <c r="K26" s="30"/>
      <c r="L26" s="38" t="s">
        <v>22</v>
      </c>
      <c r="M26" s="38">
        <v>3.8639999999999999</v>
      </c>
      <c r="N26" s="38">
        <v>204.3494</v>
      </c>
      <c r="O26" s="38">
        <v>1.67</v>
      </c>
      <c r="P26" s="39" t="s">
        <v>84</v>
      </c>
      <c r="Q26" s="38"/>
      <c r="R26" s="30"/>
      <c r="V26" s="30"/>
      <c r="W26" s="30"/>
      <c r="AB26" s="4"/>
      <c r="AC26" s="3"/>
      <c r="AD26" s="3"/>
      <c r="AE26" s="3"/>
      <c r="AF26" s="3"/>
      <c r="AG26" s="3"/>
      <c r="AL26" s="4"/>
      <c r="AM26" s="3"/>
      <c r="AN26" s="3"/>
      <c r="AO26" s="3"/>
      <c r="AP26" s="3"/>
      <c r="AQ26" s="3"/>
    </row>
    <row r="27" spans="2:43" x14ac:dyDescent="0.35">
      <c r="B27" s="39" t="s">
        <v>85</v>
      </c>
      <c r="C27" s="30"/>
      <c r="D27" s="38" t="s">
        <v>22</v>
      </c>
      <c r="E27" s="38">
        <v>5.9240000000000004</v>
      </c>
      <c r="F27" s="38">
        <v>17.0397</v>
      </c>
      <c r="G27" s="38">
        <v>0.52500000000000002</v>
      </c>
      <c r="H27" s="39" t="s">
        <v>86</v>
      </c>
      <c r="I27" s="37"/>
      <c r="J27" s="37" t="s">
        <v>85</v>
      </c>
      <c r="K27" s="30"/>
      <c r="L27" s="38" t="s">
        <v>22</v>
      </c>
      <c r="M27" s="38">
        <v>3.8559999999999999</v>
      </c>
      <c r="N27" s="38">
        <v>199.90809999999999</v>
      </c>
      <c r="O27" s="38">
        <v>1.6359999999999999</v>
      </c>
      <c r="P27" s="39" t="s">
        <v>86</v>
      </c>
      <c r="Q27" s="38"/>
      <c r="R27" s="30"/>
      <c r="S27" s="37" t="s">
        <v>83</v>
      </c>
      <c r="T27" s="38">
        <v>204.3494</v>
      </c>
      <c r="U27" s="38">
        <v>16.332100000000001</v>
      </c>
      <c r="V27" s="30">
        <f t="shared" si="0"/>
        <v>12.512132548784296</v>
      </c>
      <c r="W27" s="30">
        <f t="shared" si="1"/>
        <v>357.17597442297557</v>
      </c>
      <c r="X27" s="37"/>
      <c r="Y27" s="30"/>
      <c r="AB27" s="4" t="s">
        <v>87</v>
      </c>
      <c r="AC27" s="3"/>
      <c r="AD27" s="3"/>
      <c r="AE27" s="3"/>
      <c r="AF27" s="3"/>
      <c r="AG27" s="3"/>
      <c r="AL27" s="4" t="s">
        <v>87</v>
      </c>
      <c r="AM27" s="3"/>
      <c r="AN27" s="3"/>
      <c r="AO27" s="3"/>
      <c r="AP27" s="3"/>
      <c r="AQ27" s="3"/>
    </row>
    <row r="28" spans="2:43" x14ac:dyDescent="0.35">
      <c r="B28" s="39" t="s">
        <v>88</v>
      </c>
      <c r="C28" s="30"/>
      <c r="D28" s="38" t="s">
        <v>22</v>
      </c>
      <c r="E28" s="38">
        <v>5.9160000000000004</v>
      </c>
      <c r="F28" s="38">
        <v>17.739100000000001</v>
      </c>
      <c r="G28" s="38">
        <v>0.54600000000000004</v>
      </c>
      <c r="H28" s="39" t="s">
        <v>89</v>
      </c>
      <c r="I28" s="37"/>
      <c r="J28" s="37" t="s">
        <v>88</v>
      </c>
      <c r="K28" s="30"/>
      <c r="L28" s="38" t="s">
        <v>22</v>
      </c>
      <c r="M28" s="38">
        <v>3.8490000000000002</v>
      </c>
      <c r="N28" s="38">
        <v>205.48779999999999</v>
      </c>
      <c r="O28" s="38">
        <v>1.6779999999999999</v>
      </c>
      <c r="P28" s="39" t="s">
        <v>89</v>
      </c>
      <c r="Q28" s="38"/>
      <c r="R28" s="30"/>
      <c r="S28" s="37" t="s">
        <v>85</v>
      </c>
      <c r="T28" s="38">
        <v>199.90809999999999</v>
      </c>
      <c r="U28" s="38">
        <v>17.0397</v>
      </c>
      <c r="V28" s="30">
        <f t="shared" si="0"/>
        <v>11.731902556969899</v>
      </c>
      <c r="W28" s="30">
        <f t="shared" si="1"/>
        <v>338.19227632530169</v>
      </c>
      <c r="X28" s="37"/>
      <c r="Y28" s="30"/>
      <c r="AB28" s="4" t="s">
        <v>90</v>
      </c>
      <c r="AC28" s="3" t="s">
        <v>91</v>
      </c>
      <c r="AD28" s="3"/>
      <c r="AE28" s="3"/>
      <c r="AF28" s="3"/>
      <c r="AG28" s="3"/>
      <c r="AL28" s="4" t="s">
        <v>90</v>
      </c>
      <c r="AM28" s="3" t="s">
        <v>92</v>
      </c>
      <c r="AN28" s="3"/>
      <c r="AO28" s="3"/>
      <c r="AP28" s="3"/>
      <c r="AQ28" s="3"/>
    </row>
    <row r="29" spans="2:43" x14ac:dyDescent="0.35">
      <c r="B29" s="39" t="s">
        <v>93</v>
      </c>
      <c r="C29" s="30"/>
      <c r="D29" s="38" t="s">
        <v>22</v>
      </c>
      <c r="E29" s="38">
        <v>5.9089999999999998</v>
      </c>
      <c r="F29" s="38">
        <v>12.6958</v>
      </c>
      <c r="G29" s="38">
        <v>0.39100000000000001</v>
      </c>
      <c r="H29" s="39" t="s">
        <v>94</v>
      </c>
      <c r="I29" s="37"/>
      <c r="J29" s="37" t="s">
        <v>93</v>
      </c>
      <c r="K29" s="30"/>
      <c r="L29" s="38" t="s">
        <v>22</v>
      </c>
      <c r="M29" s="38">
        <v>3.8260000000000001</v>
      </c>
      <c r="N29" s="38">
        <v>260.5865</v>
      </c>
      <c r="O29" s="38">
        <v>2.0939999999999999</v>
      </c>
      <c r="P29" s="39" t="s">
        <v>94</v>
      </c>
      <c r="Q29" s="38"/>
      <c r="R29" s="30"/>
      <c r="S29" s="37" t="s">
        <v>88</v>
      </c>
      <c r="T29" s="38">
        <v>205.48779999999999</v>
      </c>
      <c r="U29" s="38">
        <v>17.739100000000001</v>
      </c>
      <c r="V29" s="30">
        <f t="shared" si="0"/>
        <v>11.583890952754086</v>
      </c>
      <c r="W29" s="30">
        <f t="shared" si="1"/>
        <v>334.59102074827462</v>
      </c>
      <c r="X29" s="37"/>
      <c r="Y29" s="30"/>
      <c r="AB29" s="4" t="s">
        <v>70</v>
      </c>
      <c r="AC29" s="3">
        <v>0.98399999999999999</v>
      </c>
      <c r="AD29" s="3"/>
      <c r="AE29" s="3"/>
      <c r="AF29" s="3"/>
      <c r="AG29" s="3"/>
      <c r="AL29" s="4" t="s">
        <v>70</v>
      </c>
      <c r="AM29" s="3">
        <v>0.78800000000000003</v>
      </c>
      <c r="AN29" s="3"/>
      <c r="AO29" s="3"/>
      <c r="AP29" s="3"/>
      <c r="AQ29" s="3"/>
    </row>
    <row r="30" spans="2:43" x14ac:dyDescent="0.35">
      <c r="B30" s="39" t="s">
        <v>95</v>
      </c>
      <c r="C30" s="30"/>
      <c r="D30" s="38" t="s">
        <v>22</v>
      </c>
      <c r="E30" s="38">
        <v>5.8710000000000004</v>
      </c>
      <c r="F30" s="38">
        <v>12.3101</v>
      </c>
      <c r="G30" s="38">
        <v>0.379</v>
      </c>
      <c r="H30" s="39" t="s">
        <v>96</v>
      </c>
      <c r="I30" s="37"/>
      <c r="J30" s="37" t="s">
        <v>95</v>
      </c>
      <c r="K30" s="30"/>
      <c r="L30" s="38" t="s">
        <v>22</v>
      </c>
      <c r="M30" s="38">
        <v>3.8170000000000002</v>
      </c>
      <c r="N30" s="38">
        <v>256.77120000000002</v>
      </c>
      <c r="O30" s="38">
        <v>2.0649999999999999</v>
      </c>
      <c r="P30" s="39" t="s">
        <v>96</v>
      </c>
      <c r="Q30" s="38"/>
      <c r="R30" s="30"/>
      <c r="S30" s="37" t="s">
        <v>93</v>
      </c>
      <c r="T30" s="38">
        <v>260.5865</v>
      </c>
      <c r="U30" s="38">
        <v>12.6958</v>
      </c>
      <c r="V30" s="30">
        <f t="shared" si="0"/>
        <v>20.525409978102996</v>
      </c>
      <c r="W30" s="30">
        <f t="shared" si="1"/>
        <v>552.1462281776885</v>
      </c>
      <c r="X30" s="37"/>
      <c r="Y30" s="30"/>
      <c r="AB30" s="4" t="s">
        <v>74</v>
      </c>
      <c r="AC30" s="3" t="s">
        <v>97</v>
      </c>
      <c r="AD30" s="3"/>
      <c r="AE30" s="3"/>
      <c r="AF30" s="3"/>
      <c r="AG30" s="3"/>
      <c r="AL30" s="4" t="s">
        <v>74</v>
      </c>
      <c r="AM30" s="3" t="s">
        <v>97</v>
      </c>
      <c r="AN30" s="3"/>
      <c r="AO30" s="3"/>
      <c r="AP30" s="3"/>
      <c r="AQ30" s="3"/>
    </row>
    <row r="31" spans="2:43" x14ac:dyDescent="0.35">
      <c r="B31" s="39" t="s">
        <v>98</v>
      </c>
      <c r="C31" s="30"/>
      <c r="D31" s="38" t="s">
        <v>22</v>
      </c>
      <c r="E31" s="38">
        <v>5.8849999999999998</v>
      </c>
      <c r="F31" s="38">
        <v>13.255800000000001</v>
      </c>
      <c r="G31" s="38">
        <v>0.40799999999999997</v>
      </c>
      <c r="H31" s="39" t="s">
        <v>99</v>
      </c>
      <c r="I31" s="37"/>
      <c r="J31" s="37" t="s">
        <v>98</v>
      </c>
      <c r="K31" s="30"/>
      <c r="L31" s="38" t="s">
        <v>22</v>
      </c>
      <c r="M31" s="38">
        <v>3.8330000000000002</v>
      </c>
      <c r="N31" s="38">
        <v>255.9522</v>
      </c>
      <c r="O31" s="38">
        <v>2.0590000000000002</v>
      </c>
      <c r="P31" s="39" t="s">
        <v>99</v>
      </c>
      <c r="Q31" s="38"/>
      <c r="R31" s="30"/>
      <c r="S31" s="37" t="s">
        <v>95</v>
      </c>
      <c r="T31" s="38">
        <v>256.77120000000002</v>
      </c>
      <c r="U31" s="38">
        <v>12.3101</v>
      </c>
      <c r="V31" s="30">
        <f t="shared" si="0"/>
        <v>20.858579540377416</v>
      </c>
      <c r="W31" s="30">
        <f t="shared" si="1"/>
        <v>560.25254356149435</v>
      </c>
      <c r="X31" s="37"/>
      <c r="Y31" s="30"/>
      <c r="AB31" s="4" t="s">
        <v>100</v>
      </c>
      <c r="AC31" s="3" t="s">
        <v>101</v>
      </c>
      <c r="AD31" s="3"/>
      <c r="AE31" s="3"/>
      <c r="AF31" s="3"/>
      <c r="AG31" s="3"/>
      <c r="AL31" s="4" t="s">
        <v>100</v>
      </c>
      <c r="AM31" s="3" t="s">
        <v>101</v>
      </c>
      <c r="AN31" s="3"/>
      <c r="AO31" s="3"/>
      <c r="AP31" s="3"/>
      <c r="AQ31" s="3"/>
    </row>
    <row r="32" spans="2:43" x14ac:dyDescent="0.35">
      <c r="B32" s="39" t="s">
        <v>102</v>
      </c>
      <c r="C32" s="30"/>
      <c r="D32" s="38" t="s">
        <v>22</v>
      </c>
      <c r="E32" s="38">
        <v>5.9189999999999996</v>
      </c>
      <c r="F32" s="38">
        <v>17.248999999999999</v>
      </c>
      <c r="G32" s="38">
        <v>0.53100000000000003</v>
      </c>
      <c r="H32" s="39" t="s">
        <v>103</v>
      </c>
      <c r="I32" s="37"/>
      <c r="J32" s="37" t="s">
        <v>102</v>
      </c>
      <c r="K32" s="30"/>
      <c r="L32" s="38" t="s">
        <v>22</v>
      </c>
      <c r="M32" s="38">
        <v>3.8490000000000002</v>
      </c>
      <c r="N32" s="38">
        <v>332.29739999999998</v>
      </c>
      <c r="O32" s="38">
        <v>2.6339999999999999</v>
      </c>
      <c r="P32" s="39" t="s">
        <v>103</v>
      </c>
      <c r="Q32" s="38"/>
      <c r="R32" s="30"/>
      <c r="S32" s="37" t="s">
        <v>98</v>
      </c>
      <c r="T32" s="38">
        <v>255.9522</v>
      </c>
      <c r="U32" s="38">
        <v>13.255800000000001</v>
      </c>
      <c r="V32" s="30">
        <f t="shared" si="0"/>
        <v>19.308695061784274</v>
      </c>
      <c r="W32" s="30">
        <f t="shared" si="1"/>
        <v>522.54245892419158</v>
      </c>
      <c r="X32" s="37"/>
      <c r="Y32" s="30"/>
      <c r="AB32" s="4"/>
      <c r="AC32" s="3"/>
      <c r="AD32" s="3"/>
      <c r="AE32" s="3"/>
      <c r="AF32" s="3"/>
      <c r="AG32" s="3"/>
      <c r="AL32" s="4"/>
      <c r="AM32" s="3"/>
      <c r="AN32" s="3"/>
      <c r="AO32" s="3"/>
      <c r="AP32" s="3"/>
      <c r="AQ32" s="3"/>
    </row>
    <row r="33" spans="1:46" x14ac:dyDescent="0.35">
      <c r="B33" s="39" t="s">
        <v>104</v>
      </c>
      <c r="C33" s="30"/>
      <c r="D33" s="38" t="s">
        <v>22</v>
      </c>
      <c r="E33" s="38">
        <v>5.9050000000000002</v>
      </c>
      <c r="F33" s="38">
        <v>12.8619</v>
      </c>
      <c r="G33" s="38">
        <v>0.39600000000000002</v>
      </c>
      <c r="H33" s="39" t="s">
        <v>105</v>
      </c>
      <c r="I33" s="37"/>
      <c r="J33" s="37" t="s">
        <v>104</v>
      </c>
      <c r="K33" s="30"/>
      <c r="L33" s="38" t="s">
        <v>22</v>
      </c>
      <c r="M33" s="38">
        <v>3.8210000000000002</v>
      </c>
      <c r="N33" s="38">
        <v>297.1651</v>
      </c>
      <c r="O33" s="38">
        <v>2.3690000000000002</v>
      </c>
      <c r="P33" s="39" t="s">
        <v>105</v>
      </c>
      <c r="Q33" s="38"/>
      <c r="R33" s="30"/>
      <c r="S33" s="37" t="s">
        <v>102</v>
      </c>
      <c r="T33" s="38">
        <v>332.29739999999998</v>
      </c>
      <c r="U33" s="38">
        <v>17.248999999999999</v>
      </c>
      <c r="V33" s="30">
        <f t="shared" si="0"/>
        <v>19.264734187489129</v>
      </c>
      <c r="W33" s="30">
        <f t="shared" si="1"/>
        <v>521.47285127710779</v>
      </c>
      <c r="X33" s="37"/>
      <c r="Y33" s="30"/>
      <c r="AB33" s="4" t="s">
        <v>106</v>
      </c>
      <c r="AC33" s="3"/>
      <c r="AD33" s="3"/>
      <c r="AE33" s="3"/>
      <c r="AF33" s="3"/>
      <c r="AG33" s="3"/>
      <c r="AL33" s="4" t="s">
        <v>106</v>
      </c>
      <c r="AM33" s="3"/>
      <c r="AN33" s="3"/>
      <c r="AO33" s="3"/>
      <c r="AP33" s="3"/>
      <c r="AQ33" s="3"/>
    </row>
    <row r="34" spans="1:46" x14ac:dyDescent="0.35">
      <c r="B34" s="39" t="s">
        <v>107</v>
      </c>
      <c r="C34" s="30"/>
      <c r="D34" s="38" t="s">
        <v>22</v>
      </c>
      <c r="E34" s="38">
        <v>5.9050000000000002</v>
      </c>
      <c r="F34" s="38">
        <v>14.7296</v>
      </c>
      <c r="G34" s="38">
        <v>0.45300000000000001</v>
      </c>
      <c r="H34" s="39" t="s">
        <v>108</v>
      </c>
      <c r="I34" s="37"/>
      <c r="J34" s="37" t="s">
        <v>107</v>
      </c>
      <c r="K34" s="30"/>
      <c r="L34" s="38" t="s">
        <v>22</v>
      </c>
      <c r="M34" s="38">
        <v>3.8220000000000001</v>
      </c>
      <c r="N34" s="38">
        <v>297.27760000000001</v>
      </c>
      <c r="O34" s="38">
        <v>2.37</v>
      </c>
      <c r="P34" s="39" t="s">
        <v>108</v>
      </c>
      <c r="Q34" s="38"/>
      <c r="R34" s="30"/>
      <c r="S34" s="37" t="s">
        <v>104</v>
      </c>
      <c r="T34" s="38">
        <v>297.1651</v>
      </c>
      <c r="U34" s="38">
        <v>12.8619</v>
      </c>
      <c r="V34" s="30">
        <f t="shared" si="0"/>
        <v>23.104292522877646</v>
      </c>
      <c r="W34" s="30">
        <f t="shared" si="1"/>
        <v>614.89276211381139</v>
      </c>
      <c r="X34" s="37"/>
      <c r="Y34" s="30"/>
      <c r="AB34" s="4" t="s">
        <v>109</v>
      </c>
      <c r="AC34" s="3">
        <v>0.6</v>
      </c>
      <c r="AD34" s="3"/>
      <c r="AE34" s="3"/>
      <c r="AF34" s="3"/>
      <c r="AG34" s="3"/>
      <c r="AL34" s="4" t="s">
        <v>109</v>
      </c>
      <c r="AM34" s="3">
        <v>3.56</v>
      </c>
      <c r="AN34" s="3"/>
      <c r="AO34" s="3"/>
      <c r="AP34" s="3"/>
      <c r="AQ34" s="3"/>
    </row>
    <row r="35" spans="1:46" x14ac:dyDescent="0.35">
      <c r="B35" s="39" t="s">
        <v>110</v>
      </c>
      <c r="C35" s="30"/>
      <c r="D35" s="38" t="s">
        <v>22</v>
      </c>
      <c r="E35" s="38">
        <v>5.851</v>
      </c>
      <c r="F35" s="38">
        <v>13.9247</v>
      </c>
      <c r="G35" s="38">
        <v>0.42899999999999999</v>
      </c>
      <c r="H35" s="39" t="s">
        <v>111</v>
      </c>
      <c r="I35" s="37"/>
      <c r="J35" s="37" t="s">
        <v>110</v>
      </c>
      <c r="K35" s="30"/>
      <c r="L35" s="38" t="s">
        <v>22</v>
      </c>
      <c r="M35" s="38">
        <v>3.8069999999999999</v>
      </c>
      <c r="N35" s="38">
        <v>291.36930000000001</v>
      </c>
      <c r="O35" s="38">
        <v>2.3260000000000001</v>
      </c>
      <c r="P35" s="39" t="s">
        <v>111</v>
      </c>
      <c r="Q35" s="38"/>
      <c r="R35" s="30"/>
      <c r="S35" s="37" t="s">
        <v>107</v>
      </c>
      <c r="T35" s="38">
        <v>297.27760000000001</v>
      </c>
      <c r="U35" s="38">
        <v>14.7296</v>
      </c>
      <c r="V35" s="30">
        <f t="shared" si="0"/>
        <v>20.182326743428199</v>
      </c>
      <c r="W35" s="30">
        <f t="shared" si="1"/>
        <v>543.79870421966427</v>
      </c>
      <c r="X35" s="37"/>
      <c r="Y35" s="30"/>
      <c r="AB35" s="4" t="s">
        <v>70</v>
      </c>
      <c r="AC35" s="3">
        <v>0.96299999999999997</v>
      </c>
      <c r="AD35" s="3"/>
      <c r="AE35" s="3"/>
      <c r="AF35" s="3"/>
      <c r="AG35" s="3"/>
      <c r="AL35" s="4" t="s">
        <v>70</v>
      </c>
      <c r="AM35" s="3">
        <v>0.46899999999999997</v>
      </c>
      <c r="AN35" s="3"/>
      <c r="AO35" s="3"/>
      <c r="AP35" s="3"/>
      <c r="AQ35" s="3"/>
    </row>
    <row r="36" spans="1:46" x14ac:dyDescent="0.35">
      <c r="B36" s="39" t="s">
        <v>112</v>
      </c>
      <c r="C36" s="30"/>
      <c r="D36" s="38" t="s">
        <v>22</v>
      </c>
      <c r="E36" s="38">
        <v>5.867</v>
      </c>
      <c r="F36" s="38">
        <v>13.2624</v>
      </c>
      <c r="G36" s="38">
        <v>0.40799999999999997</v>
      </c>
      <c r="H36" s="39" t="s">
        <v>113</v>
      </c>
      <c r="I36" s="37"/>
      <c r="J36" s="37" t="s">
        <v>112</v>
      </c>
      <c r="K36" s="30"/>
      <c r="L36" s="38" t="s">
        <v>22</v>
      </c>
      <c r="M36" s="38">
        <v>3.8250000000000002</v>
      </c>
      <c r="N36" s="38">
        <v>312.53320000000002</v>
      </c>
      <c r="O36" s="38">
        <v>2.4849999999999999</v>
      </c>
      <c r="P36" s="39" t="s">
        <v>113</v>
      </c>
      <c r="Q36" s="38"/>
      <c r="R36" s="30"/>
      <c r="S36" s="37" t="s">
        <v>110</v>
      </c>
      <c r="T36" s="38">
        <v>291.36930000000001</v>
      </c>
      <c r="U36" s="38">
        <v>13.9247</v>
      </c>
      <c r="V36" s="30">
        <f t="shared" si="0"/>
        <v>20.924637514632273</v>
      </c>
      <c r="W36" s="30">
        <f t="shared" si="1"/>
        <v>561.85979354336439</v>
      </c>
      <c r="X36" s="37"/>
      <c r="Y36" s="30"/>
      <c r="AB36" s="4" t="s">
        <v>74</v>
      </c>
      <c r="AC36" s="3" t="s">
        <v>97</v>
      </c>
      <c r="AD36" s="3"/>
      <c r="AE36" s="3"/>
      <c r="AF36" s="3"/>
      <c r="AG36" s="3"/>
      <c r="AL36" s="4" t="s">
        <v>74</v>
      </c>
      <c r="AM36" s="3" t="s">
        <v>97</v>
      </c>
      <c r="AN36" s="3"/>
      <c r="AO36" s="3"/>
      <c r="AP36" s="3"/>
      <c r="AQ36" s="3"/>
    </row>
    <row r="37" spans="1:46" x14ac:dyDescent="0.35">
      <c r="B37" s="39" t="s">
        <v>114</v>
      </c>
      <c r="C37" s="30"/>
      <c r="D37" s="38" t="s">
        <v>22</v>
      </c>
      <c r="E37" s="38">
        <v>5.8529999999999998</v>
      </c>
      <c r="F37" s="38">
        <v>13.373200000000001</v>
      </c>
      <c r="G37" s="38">
        <v>0.41199999999999998</v>
      </c>
      <c r="H37" s="39" t="s">
        <v>115</v>
      </c>
      <c r="I37" s="37"/>
      <c r="J37" s="37" t="s">
        <v>114</v>
      </c>
      <c r="K37" s="30"/>
      <c r="L37" s="38" t="s">
        <v>22</v>
      </c>
      <c r="M37" s="38">
        <v>3.8130000000000002</v>
      </c>
      <c r="N37" s="38">
        <v>313.64060000000001</v>
      </c>
      <c r="O37" s="38">
        <v>2.4940000000000002</v>
      </c>
      <c r="P37" s="39" t="s">
        <v>115</v>
      </c>
      <c r="Q37" s="38"/>
      <c r="R37" s="30"/>
      <c r="S37" s="37" t="s">
        <v>112</v>
      </c>
      <c r="T37" s="38">
        <v>312.53320000000002</v>
      </c>
      <c r="U37" s="38">
        <v>13.2624</v>
      </c>
      <c r="V37" s="30">
        <f t="shared" si="0"/>
        <v>23.565357702979856</v>
      </c>
      <c r="W37" s="30">
        <f t="shared" si="1"/>
        <v>626.11089301654158</v>
      </c>
      <c r="X37" s="37"/>
      <c r="Y37" s="30"/>
      <c r="AB37" s="4" t="s">
        <v>100</v>
      </c>
      <c r="AC37" s="3" t="s">
        <v>101</v>
      </c>
      <c r="AD37" s="3"/>
      <c r="AE37" s="3"/>
      <c r="AF37" s="3"/>
      <c r="AG37" s="3"/>
      <c r="AL37" s="4" t="s">
        <v>100</v>
      </c>
      <c r="AM37" s="3" t="s">
        <v>101</v>
      </c>
      <c r="AN37" s="3"/>
      <c r="AO37" s="3"/>
      <c r="AP37" s="3"/>
      <c r="AQ37" s="3"/>
    </row>
    <row r="38" spans="1:46" x14ac:dyDescent="0.35">
      <c r="B38" s="39" t="s">
        <v>116</v>
      </c>
      <c r="C38" s="30"/>
      <c r="D38" s="38" t="s">
        <v>22</v>
      </c>
      <c r="E38" s="38">
        <v>5.92</v>
      </c>
      <c r="F38" s="38">
        <v>13.6309</v>
      </c>
      <c r="G38" s="38">
        <v>0.42</v>
      </c>
      <c r="H38" s="39" t="s">
        <v>117</v>
      </c>
      <c r="I38" s="37"/>
      <c r="J38" s="37" t="s">
        <v>116</v>
      </c>
      <c r="K38" s="30"/>
      <c r="L38" s="38" t="s">
        <v>22</v>
      </c>
      <c r="M38" s="38">
        <v>3.8479999999999999</v>
      </c>
      <c r="N38" s="38">
        <v>251.72980000000001</v>
      </c>
      <c r="O38" s="38">
        <v>2.0270000000000001</v>
      </c>
      <c r="P38" s="39" t="s">
        <v>117</v>
      </c>
      <c r="Q38" s="38"/>
      <c r="R38" s="30"/>
      <c r="S38" s="37" t="s">
        <v>114</v>
      </c>
      <c r="T38" s="38">
        <v>313.64060000000001</v>
      </c>
      <c r="U38" s="38">
        <v>13.373200000000001</v>
      </c>
      <c r="V38" s="30">
        <f t="shared" si="0"/>
        <v>23.452920766906949</v>
      </c>
      <c r="W38" s="30">
        <f t="shared" si="1"/>
        <v>623.37520114128836</v>
      </c>
      <c r="X38" s="37"/>
      <c r="Y38" s="30"/>
      <c r="AB38" s="4"/>
      <c r="AC38" s="3"/>
      <c r="AD38" s="3"/>
      <c r="AE38" s="3"/>
      <c r="AF38" s="3"/>
      <c r="AG38" s="3"/>
      <c r="AL38" s="4"/>
      <c r="AM38" s="3"/>
      <c r="AN38" s="3"/>
      <c r="AO38" s="3"/>
      <c r="AP38" s="3"/>
      <c r="AQ38" s="3"/>
    </row>
    <row r="39" spans="1:46" x14ac:dyDescent="0.35">
      <c r="B39" s="39" t="s">
        <v>118</v>
      </c>
      <c r="C39" s="30"/>
      <c r="D39" s="38" t="s">
        <v>22</v>
      </c>
      <c r="E39" s="38">
        <v>5.91</v>
      </c>
      <c r="F39" s="38">
        <v>14.1363</v>
      </c>
      <c r="G39" s="38">
        <v>0.435</v>
      </c>
      <c r="H39" s="39" t="s">
        <v>119</v>
      </c>
      <c r="I39" s="37"/>
      <c r="J39" s="37" t="s">
        <v>118</v>
      </c>
      <c r="K39" s="30"/>
      <c r="L39" s="38" t="s">
        <v>22</v>
      </c>
      <c r="M39" s="38">
        <v>3.851</v>
      </c>
      <c r="N39" s="38">
        <v>268.77190000000002</v>
      </c>
      <c r="O39" s="38">
        <v>2.1549999999999998</v>
      </c>
      <c r="P39" s="39" t="s">
        <v>119</v>
      </c>
      <c r="Q39" s="38"/>
      <c r="R39" s="30"/>
      <c r="S39" s="37" t="s">
        <v>116</v>
      </c>
      <c r="T39" s="38">
        <v>251.72980000000001</v>
      </c>
      <c r="U39" s="38">
        <v>13.6309</v>
      </c>
      <c r="V39" s="30">
        <f t="shared" si="0"/>
        <v>18.467584678928024</v>
      </c>
      <c r="W39" s="30">
        <f t="shared" si="1"/>
        <v>502.07748610530473</v>
      </c>
      <c r="X39" s="37"/>
      <c r="Y39" s="30"/>
      <c r="AB39" s="4" t="s">
        <v>120</v>
      </c>
      <c r="AC39" s="3" t="s">
        <v>121</v>
      </c>
      <c r="AD39" s="3" t="s">
        <v>122</v>
      </c>
      <c r="AE39" s="3" t="s">
        <v>123</v>
      </c>
      <c r="AF39" s="3" t="s">
        <v>124</v>
      </c>
      <c r="AG39" s="3" t="s">
        <v>125</v>
      </c>
      <c r="AL39" s="4" t="s">
        <v>120</v>
      </c>
      <c r="AM39" s="3" t="s">
        <v>121</v>
      </c>
      <c r="AN39" s="3" t="s">
        <v>122</v>
      </c>
      <c r="AO39" s="3" t="s">
        <v>123</v>
      </c>
      <c r="AP39" s="3" t="s">
        <v>124</v>
      </c>
      <c r="AQ39" s="3" t="s">
        <v>125</v>
      </c>
    </row>
    <row r="40" spans="1:46" x14ac:dyDescent="0.35">
      <c r="B40" s="37" t="s">
        <v>126</v>
      </c>
      <c r="C40" s="30"/>
      <c r="D40" s="38" t="s">
        <v>22</v>
      </c>
      <c r="E40" s="38">
        <v>5.9139999999999997</v>
      </c>
      <c r="F40" s="38">
        <v>13.471399999999999</v>
      </c>
      <c r="G40" s="38">
        <v>0.41499999999999998</v>
      </c>
      <c r="H40" s="39" t="s">
        <v>127</v>
      </c>
      <c r="I40" s="37"/>
      <c r="J40" s="37" t="s">
        <v>126</v>
      </c>
      <c r="K40" s="30"/>
      <c r="L40" s="38" t="s">
        <v>22</v>
      </c>
      <c r="M40" s="38">
        <v>3.8420000000000001</v>
      </c>
      <c r="N40" s="38">
        <v>269.6053</v>
      </c>
      <c r="O40" s="38">
        <v>2.1619999999999999</v>
      </c>
      <c r="P40" s="39" t="s">
        <v>127</v>
      </c>
      <c r="Q40" s="38"/>
      <c r="R40" s="30"/>
      <c r="S40" s="37" t="s">
        <v>118</v>
      </c>
      <c r="T40" s="38">
        <v>268.77190000000002</v>
      </c>
      <c r="U40" s="38">
        <v>14.1363</v>
      </c>
      <c r="V40" s="30">
        <f t="shared" si="0"/>
        <v>19.012888804001047</v>
      </c>
      <c r="W40" s="30">
        <f t="shared" si="1"/>
        <v>515.34522637472139</v>
      </c>
      <c r="X40" s="37"/>
      <c r="Y40" s="30"/>
      <c r="AB40" s="4" t="s">
        <v>128</v>
      </c>
      <c r="AC40" s="3">
        <v>6713002</v>
      </c>
      <c r="AD40" s="3">
        <v>4</v>
      </c>
      <c r="AE40" s="3">
        <v>1678250</v>
      </c>
      <c r="AF40" s="3" t="s">
        <v>129</v>
      </c>
      <c r="AG40" s="3" t="s">
        <v>130</v>
      </c>
      <c r="AL40" s="4" t="s">
        <v>128</v>
      </c>
      <c r="AM40" s="3">
        <v>231019</v>
      </c>
      <c r="AN40" s="3">
        <v>4</v>
      </c>
      <c r="AO40" s="3">
        <v>57755</v>
      </c>
      <c r="AP40" s="3" t="s">
        <v>131</v>
      </c>
      <c r="AQ40" s="3" t="s">
        <v>130</v>
      </c>
    </row>
    <row r="41" spans="1:46" x14ac:dyDescent="0.35">
      <c r="I41" s="37"/>
      <c r="Q41" s="38"/>
      <c r="R41" s="30"/>
      <c r="S41" s="37" t="s">
        <v>126</v>
      </c>
      <c r="T41" s="38">
        <v>269.6053</v>
      </c>
      <c r="U41" s="38">
        <v>13.471399999999999</v>
      </c>
      <c r="V41" s="30">
        <f t="shared" si="0"/>
        <v>20.013161215612335</v>
      </c>
      <c r="W41" s="30">
        <f t="shared" si="1"/>
        <v>539.68275463776979</v>
      </c>
      <c r="X41" s="37"/>
      <c r="Y41" s="30"/>
      <c r="AB41" s="4" t="s">
        <v>132</v>
      </c>
      <c r="AC41" s="3">
        <v>6120791</v>
      </c>
      <c r="AD41" s="3">
        <v>40</v>
      </c>
      <c r="AE41" s="3">
        <v>153020</v>
      </c>
      <c r="AF41" s="3"/>
      <c r="AG41" s="3"/>
      <c r="AL41" s="4" t="s">
        <v>132</v>
      </c>
      <c r="AM41" s="3">
        <v>131908</v>
      </c>
      <c r="AN41" s="3">
        <v>40</v>
      </c>
      <c r="AO41" s="3">
        <v>3298</v>
      </c>
      <c r="AP41" s="3"/>
      <c r="AQ41" s="3"/>
    </row>
    <row r="42" spans="1:46" x14ac:dyDescent="0.35">
      <c r="Q42" s="30"/>
      <c r="R42" s="30"/>
      <c r="AB42" s="4" t="s">
        <v>133</v>
      </c>
      <c r="AC42" s="3">
        <v>12833793</v>
      </c>
      <c r="AD42" s="3">
        <v>44</v>
      </c>
      <c r="AE42" s="3"/>
      <c r="AF42" s="3"/>
      <c r="AG42" s="3"/>
      <c r="AL42" s="4" t="s">
        <v>133</v>
      </c>
      <c r="AM42" s="3">
        <v>362927</v>
      </c>
      <c r="AN42" s="3">
        <v>44</v>
      </c>
      <c r="AO42" s="3"/>
      <c r="AP42" s="3"/>
      <c r="AQ42" s="3"/>
    </row>
    <row r="43" spans="1:46" x14ac:dyDescent="0.35">
      <c r="A43" s="28"/>
      <c r="B43" s="34" t="s">
        <v>1</v>
      </c>
      <c r="C43" s="49" t="s">
        <v>2</v>
      </c>
      <c r="D43" s="49"/>
      <c r="E43" s="49"/>
      <c r="F43" s="49"/>
      <c r="G43" s="49"/>
      <c r="H43" s="49"/>
      <c r="I43" s="30"/>
      <c r="J43" s="34" t="s">
        <v>1</v>
      </c>
      <c r="K43" s="49" t="s">
        <v>3</v>
      </c>
      <c r="L43" s="49"/>
      <c r="M43" s="49"/>
      <c r="N43" s="49"/>
      <c r="O43" s="49"/>
      <c r="P43" s="49"/>
      <c r="Q43" s="37"/>
      <c r="R43" s="30"/>
      <c r="S43" s="1" t="s">
        <v>4</v>
      </c>
      <c r="T43" s="1" t="s">
        <v>5</v>
      </c>
      <c r="U43" s="1" t="s">
        <v>2</v>
      </c>
      <c r="V43" s="1" t="s">
        <v>6</v>
      </c>
      <c r="AB43" s="4"/>
      <c r="AC43" s="3"/>
      <c r="AD43" s="3"/>
      <c r="AE43" s="3"/>
      <c r="AF43" s="3"/>
      <c r="AG43" s="3"/>
      <c r="AL43" s="4"/>
      <c r="AM43" s="3"/>
      <c r="AN43" s="3"/>
      <c r="AO43" s="3"/>
      <c r="AP43" s="3"/>
      <c r="AQ43" s="3"/>
    </row>
    <row r="44" spans="1:46" x14ac:dyDescent="0.35">
      <c r="B44" s="34" t="s">
        <v>8</v>
      </c>
      <c r="C44" s="30"/>
      <c r="D44" s="35" t="s">
        <v>9</v>
      </c>
      <c r="E44" s="35" t="s">
        <v>10</v>
      </c>
      <c r="F44" s="35" t="s">
        <v>11</v>
      </c>
      <c r="G44" s="35" t="s">
        <v>12</v>
      </c>
      <c r="H44" s="36" t="s">
        <v>13</v>
      </c>
      <c r="I44" s="34"/>
      <c r="J44" s="36" t="s">
        <v>8</v>
      </c>
      <c r="K44" s="30"/>
      <c r="L44" s="35" t="s">
        <v>9</v>
      </c>
      <c r="M44" s="35" t="s">
        <v>10</v>
      </c>
      <c r="N44" s="35" t="s">
        <v>11</v>
      </c>
      <c r="O44" s="35" t="s">
        <v>12</v>
      </c>
      <c r="P44" s="36" t="s">
        <v>13</v>
      </c>
      <c r="S44" s="37">
        <v>100</v>
      </c>
      <c r="T44" s="7">
        <v>37.955500000000001</v>
      </c>
      <c r="U44" s="7">
        <v>13.2042</v>
      </c>
      <c r="V44" s="30">
        <f>T44/U44</f>
        <v>2.8745020523772737</v>
      </c>
      <c r="W44" s="30"/>
      <c r="X44" s="30"/>
      <c r="Y44" s="30"/>
      <c r="AB44" s="4" t="s">
        <v>134</v>
      </c>
      <c r="AC44" s="3"/>
      <c r="AD44" s="3"/>
      <c r="AE44" s="3"/>
      <c r="AF44" s="3"/>
      <c r="AG44" s="3"/>
      <c r="AL44" s="4" t="s">
        <v>134</v>
      </c>
      <c r="AM44" s="3"/>
      <c r="AN44" s="3"/>
      <c r="AO44" s="3"/>
      <c r="AP44" s="3"/>
      <c r="AQ44" s="3"/>
    </row>
    <row r="45" spans="1:46" x14ac:dyDescent="0.35">
      <c r="B45" s="37" t="s">
        <v>21</v>
      </c>
      <c r="C45" s="30"/>
      <c r="D45" s="7" t="s">
        <v>22</v>
      </c>
      <c r="E45" s="7">
        <v>5.86</v>
      </c>
      <c r="F45" s="7">
        <v>13.2042</v>
      </c>
      <c r="G45" s="7">
        <v>0.40600000000000003</v>
      </c>
      <c r="H45" s="39" t="s">
        <v>23</v>
      </c>
      <c r="I45" s="37"/>
      <c r="J45" s="37" t="s">
        <v>21</v>
      </c>
      <c r="K45" s="30"/>
      <c r="L45" s="7" t="s">
        <v>22</v>
      </c>
      <c r="M45" s="7">
        <v>3.8359999999999999</v>
      </c>
      <c r="N45" s="7">
        <v>37.955500000000001</v>
      </c>
      <c r="O45" s="7">
        <v>0.41499999999999998</v>
      </c>
      <c r="P45" s="8" t="s">
        <v>23</v>
      </c>
      <c r="Q45" s="47"/>
      <c r="R45" s="48"/>
      <c r="S45" s="37">
        <v>250</v>
      </c>
      <c r="T45" s="7">
        <v>68.167100000000005</v>
      </c>
      <c r="U45" s="7">
        <v>12.791499999999999</v>
      </c>
      <c r="V45" s="30">
        <f t="shared" ref="V45:V49" si="2">T45/U45</f>
        <v>5.3290935386780287</v>
      </c>
      <c r="W45" s="30"/>
      <c r="X45" s="30"/>
      <c r="Y45" s="30"/>
      <c r="AB45" s="4" t="s">
        <v>135</v>
      </c>
      <c r="AC45" s="3">
        <v>5</v>
      </c>
      <c r="AD45" s="3"/>
      <c r="AE45" s="3"/>
      <c r="AF45" s="3"/>
      <c r="AG45" s="3"/>
      <c r="AL45" s="4" t="s">
        <v>135</v>
      </c>
      <c r="AM45" s="3">
        <v>5</v>
      </c>
      <c r="AN45" s="3"/>
      <c r="AO45" s="3"/>
      <c r="AP45" s="3"/>
      <c r="AQ45" s="3"/>
    </row>
    <row r="46" spans="1:46" x14ac:dyDescent="0.35">
      <c r="B46" s="37" t="s">
        <v>24</v>
      </c>
      <c r="C46" s="30"/>
      <c r="D46" s="7" t="s">
        <v>22</v>
      </c>
      <c r="E46" s="7">
        <v>5.8550000000000004</v>
      </c>
      <c r="F46" s="7">
        <v>12.791499999999999</v>
      </c>
      <c r="G46" s="7">
        <v>0.39400000000000002</v>
      </c>
      <c r="H46" s="39" t="s">
        <v>25</v>
      </c>
      <c r="I46" s="37"/>
      <c r="J46" s="37" t="s">
        <v>24</v>
      </c>
      <c r="K46" s="30"/>
      <c r="L46" s="7" t="s">
        <v>22</v>
      </c>
      <c r="M46" s="7">
        <v>3.81</v>
      </c>
      <c r="N46" s="7">
        <v>68.167100000000005</v>
      </c>
      <c r="O46" s="7">
        <v>0.64300000000000002</v>
      </c>
      <c r="P46" s="8" t="s">
        <v>25</v>
      </c>
      <c r="Q46" s="47"/>
      <c r="R46" s="48"/>
      <c r="S46" s="37">
        <v>500</v>
      </c>
      <c r="T46" s="7">
        <v>126.5046</v>
      </c>
      <c r="U46" s="7">
        <v>12.9099</v>
      </c>
      <c r="V46" s="30">
        <f t="shared" si="2"/>
        <v>9.7990379476215921</v>
      </c>
      <c r="W46" s="30"/>
      <c r="X46" s="30"/>
      <c r="Y46" s="30"/>
      <c r="AB46" s="4" t="s">
        <v>136</v>
      </c>
      <c r="AC46" s="3">
        <v>45</v>
      </c>
      <c r="AD46" s="3"/>
      <c r="AE46" s="3"/>
      <c r="AF46" s="3"/>
      <c r="AG46" s="3"/>
      <c r="AL46" s="4" t="s">
        <v>136</v>
      </c>
      <c r="AM46" s="3">
        <v>45</v>
      </c>
      <c r="AN46" s="3"/>
      <c r="AO46" s="3"/>
      <c r="AP46" s="3"/>
      <c r="AQ46" s="3"/>
    </row>
    <row r="47" spans="1:46" x14ac:dyDescent="0.35">
      <c r="B47" s="37" t="s">
        <v>26</v>
      </c>
      <c r="C47" s="30"/>
      <c r="D47" s="7" t="s">
        <v>22</v>
      </c>
      <c r="E47" s="7">
        <v>5.84</v>
      </c>
      <c r="F47" s="7">
        <v>12.9099</v>
      </c>
      <c r="G47" s="7">
        <v>0.39700000000000002</v>
      </c>
      <c r="H47" s="39" t="s">
        <v>27</v>
      </c>
      <c r="I47" s="37"/>
      <c r="J47" s="37" t="s">
        <v>26</v>
      </c>
      <c r="K47" s="30"/>
      <c r="L47" s="7" t="s">
        <v>22</v>
      </c>
      <c r="M47" s="7">
        <v>3.8039999999999998</v>
      </c>
      <c r="N47" s="7">
        <v>126.5046</v>
      </c>
      <c r="O47" s="7">
        <v>1.083</v>
      </c>
      <c r="P47" s="8" t="s">
        <v>27</v>
      </c>
      <c r="S47" s="37">
        <v>750</v>
      </c>
      <c r="T47" s="7">
        <v>283.10250000000002</v>
      </c>
      <c r="U47" s="7">
        <v>15.545199999999999</v>
      </c>
      <c r="V47" s="30">
        <f t="shared" si="2"/>
        <v>18.211570130972905</v>
      </c>
      <c r="W47" s="30"/>
      <c r="X47" s="30"/>
      <c r="Y47" s="30"/>
    </row>
    <row r="48" spans="1:46" x14ac:dyDescent="0.35">
      <c r="B48" s="37" t="s">
        <v>28</v>
      </c>
      <c r="C48" s="30"/>
      <c r="D48" s="7" t="s">
        <v>22</v>
      </c>
      <c r="E48" s="7">
        <v>5.8120000000000003</v>
      </c>
      <c r="F48" s="7">
        <v>15.545199999999999</v>
      </c>
      <c r="G48" s="7">
        <v>0.47799999999999998</v>
      </c>
      <c r="H48" s="39" t="s">
        <v>29</v>
      </c>
      <c r="I48" s="37"/>
      <c r="J48" s="37" t="s">
        <v>28</v>
      </c>
      <c r="K48" s="30"/>
      <c r="L48" s="7" t="s">
        <v>22</v>
      </c>
      <c r="M48" s="7">
        <v>3.8039999999999998</v>
      </c>
      <c r="N48" s="7">
        <v>283.10250000000002</v>
      </c>
      <c r="O48" s="7">
        <v>2.2629999999999999</v>
      </c>
      <c r="P48" s="8" t="s">
        <v>29</v>
      </c>
      <c r="S48" s="37">
        <v>1000</v>
      </c>
      <c r="T48" s="7">
        <v>366.04230000000001</v>
      </c>
      <c r="U48" s="7">
        <v>11.071999999999999</v>
      </c>
      <c r="V48" s="30">
        <f t="shared" si="2"/>
        <v>33.060178829479774</v>
      </c>
      <c r="W48" s="30"/>
      <c r="X48" s="30" t="s">
        <v>30</v>
      </c>
      <c r="Y48" s="30">
        <v>3.1600000000000003E-2</v>
      </c>
      <c r="AB48" s="4" t="s">
        <v>137</v>
      </c>
      <c r="AC48" s="3">
        <v>1</v>
      </c>
      <c r="AD48" s="3"/>
      <c r="AE48" s="3"/>
      <c r="AF48" s="3"/>
      <c r="AG48" s="3"/>
      <c r="AH48" s="3"/>
      <c r="AI48" s="3"/>
      <c r="AJ48" s="3"/>
      <c r="AL48" s="4" t="s">
        <v>137</v>
      </c>
      <c r="AM48" s="3">
        <v>1</v>
      </c>
      <c r="AN48" s="3"/>
      <c r="AO48" s="3"/>
      <c r="AP48" s="3"/>
      <c r="AQ48" s="3"/>
      <c r="AR48" s="3"/>
      <c r="AS48" s="3"/>
      <c r="AT48" s="3"/>
    </row>
    <row r="49" spans="2:46" x14ac:dyDescent="0.35">
      <c r="B49" s="37" t="s">
        <v>31</v>
      </c>
      <c r="C49" s="30"/>
      <c r="D49" s="7" t="s">
        <v>22</v>
      </c>
      <c r="E49" s="7">
        <v>5.8410000000000002</v>
      </c>
      <c r="F49" s="7">
        <v>11.071999999999999</v>
      </c>
      <c r="G49" s="7">
        <v>0.34100000000000003</v>
      </c>
      <c r="H49" s="39" t="s">
        <v>32</v>
      </c>
      <c r="I49" s="37"/>
      <c r="J49" s="37" t="s">
        <v>31</v>
      </c>
      <c r="K49" s="30"/>
      <c r="L49" s="7" t="s">
        <v>22</v>
      </c>
      <c r="M49" s="7">
        <v>3.8069999999999999</v>
      </c>
      <c r="N49" s="7">
        <v>366.04230000000001</v>
      </c>
      <c r="O49" s="7">
        <v>2.8889999999999998</v>
      </c>
      <c r="P49" s="8" t="s">
        <v>32</v>
      </c>
      <c r="S49" s="37">
        <v>5000</v>
      </c>
      <c r="T49" s="7">
        <v>2102.1675</v>
      </c>
      <c r="U49" s="7">
        <v>13.549200000000001</v>
      </c>
      <c r="V49" s="30">
        <f t="shared" si="2"/>
        <v>155.15067310247099</v>
      </c>
      <c r="W49" s="30"/>
      <c r="X49" s="30" t="s">
        <v>33</v>
      </c>
      <c r="Y49" s="30">
        <v>-2.5752999999999999</v>
      </c>
      <c r="AB49" s="4" t="s">
        <v>138</v>
      </c>
      <c r="AC49" s="3">
        <v>4</v>
      </c>
      <c r="AD49" s="3"/>
      <c r="AE49" s="3"/>
      <c r="AF49" s="3"/>
      <c r="AG49" s="3"/>
      <c r="AH49" s="3"/>
      <c r="AI49" s="3"/>
      <c r="AJ49" s="3"/>
      <c r="AL49" s="4" t="s">
        <v>138</v>
      </c>
      <c r="AM49" s="3">
        <v>4</v>
      </c>
      <c r="AN49" s="3"/>
      <c r="AO49" s="3"/>
      <c r="AP49" s="3"/>
      <c r="AQ49" s="3"/>
      <c r="AR49" s="3"/>
      <c r="AS49" s="3"/>
      <c r="AT49" s="3"/>
    </row>
    <row r="50" spans="2:46" x14ac:dyDescent="0.35">
      <c r="B50" s="9" t="s">
        <v>139</v>
      </c>
      <c r="D50" s="7" t="s">
        <v>22</v>
      </c>
      <c r="E50" s="7">
        <v>5.7839999999999998</v>
      </c>
      <c r="F50" s="7">
        <v>13.549200000000001</v>
      </c>
      <c r="G50" s="7">
        <v>0.41699999999999998</v>
      </c>
      <c r="H50" s="8" t="s">
        <v>140</v>
      </c>
      <c r="I50" s="37"/>
      <c r="J50" s="9" t="s">
        <v>139</v>
      </c>
      <c r="K50" s="30"/>
      <c r="L50" s="7" t="s">
        <v>22</v>
      </c>
      <c r="M50" s="7">
        <v>3.8079999999999998</v>
      </c>
      <c r="N50" s="7">
        <v>2102.1675</v>
      </c>
      <c r="O50" s="7">
        <v>15.977</v>
      </c>
      <c r="P50" s="8" t="s">
        <v>140</v>
      </c>
      <c r="S50" s="37"/>
      <c r="T50" s="38"/>
      <c r="U50" s="38"/>
      <c r="V50" s="30"/>
      <c r="W50" s="30"/>
      <c r="AB50" s="4" t="s">
        <v>141</v>
      </c>
      <c r="AC50" s="3">
        <v>0.05</v>
      </c>
      <c r="AD50" s="3"/>
      <c r="AE50" s="3"/>
      <c r="AF50" s="3"/>
      <c r="AG50" s="3"/>
      <c r="AH50" s="3"/>
      <c r="AI50" s="3"/>
      <c r="AJ50" s="3"/>
      <c r="AL50" s="4" t="s">
        <v>141</v>
      </c>
      <c r="AM50" s="3">
        <v>0.05</v>
      </c>
      <c r="AN50" s="3"/>
      <c r="AO50" s="3"/>
      <c r="AP50" s="3"/>
      <c r="AQ50" s="3"/>
      <c r="AR50" s="3"/>
      <c r="AS50" s="3"/>
      <c r="AT50" s="3"/>
    </row>
    <row r="51" spans="2:46" x14ac:dyDescent="0.35">
      <c r="B51" s="39" t="s">
        <v>36</v>
      </c>
      <c r="C51" s="7"/>
      <c r="D51" s="7" t="s">
        <v>22</v>
      </c>
      <c r="E51" s="7">
        <v>5.81</v>
      </c>
      <c r="F51" s="7">
        <v>8.2742000000000004</v>
      </c>
      <c r="G51" s="7">
        <v>0.255</v>
      </c>
      <c r="H51" s="8" t="s">
        <v>142</v>
      </c>
      <c r="I51" s="37"/>
      <c r="J51" s="37" t="s">
        <v>36</v>
      </c>
      <c r="K51" s="30"/>
      <c r="L51" s="7" t="s">
        <v>22</v>
      </c>
      <c r="M51" s="7">
        <v>3.8</v>
      </c>
      <c r="N51" s="7">
        <v>437.34550000000002</v>
      </c>
      <c r="O51" s="7">
        <v>3.4260000000000002</v>
      </c>
      <c r="P51" s="8" t="s">
        <v>142</v>
      </c>
      <c r="S51" s="37" t="s">
        <v>36</v>
      </c>
      <c r="T51" s="7">
        <v>437.34550000000002</v>
      </c>
      <c r="U51" s="7">
        <v>8.2742000000000004</v>
      </c>
      <c r="V51" s="30">
        <f>T51/U51</f>
        <v>52.856529936428899</v>
      </c>
      <c r="W51" s="30">
        <f>(V51-$Y$49)/$Y$48</f>
        <v>1754.1718334312941</v>
      </c>
      <c r="X51" s="30"/>
      <c r="Y51" s="30"/>
      <c r="AB51" s="4"/>
      <c r="AC51" s="3"/>
      <c r="AD51" s="3"/>
      <c r="AE51" s="3"/>
      <c r="AF51" s="3"/>
      <c r="AG51" s="3"/>
      <c r="AH51" s="3"/>
      <c r="AI51" s="3"/>
      <c r="AJ51" s="3"/>
      <c r="AL51" s="4"/>
      <c r="AM51" s="3"/>
      <c r="AN51" s="3"/>
      <c r="AO51" s="3"/>
      <c r="AP51" s="3"/>
      <c r="AQ51" s="3"/>
      <c r="AR51" s="3"/>
      <c r="AS51" s="3"/>
      <c r="AT51" s="3"/>
    </row>
    <row r="52" spans="2:46" x14ac:dyDescent="0.35">
      <c r="B52" s="39" t="s">
        <v>38</v>
      </c>
      <c r="C52" s="7"/>
      <c r="D52" s="7" t="s">
        <v>22</v>
      </c>
      <c r="E52" s="7">
        <v>5.8650000000000002</v>
      </c>
      <c r="F52" s="7">
        <v>11.4556</v>
      </c>
      <c r="G52" s="7">
        <v>0.35299999999999998</v>
      </c>
      <c r="H52" s="8" t="s">
        <v>143</v>
      </c>
      <c r="I52" s="37"/>
      <c r="J52" s="37" t="s">
        <v>38</v>
      </c>
      <c r="K52" s="30"/>
      <c r="L52" s="7" t="s">
        <v>22</v>
      </c>
      <c r="M52" s="7">
        <v>3.8039999999999998</v>
      </c>
      <c r="N52" s="7">
        <v>464.40199999999999</v>
      </c>
      <c r="O52" s="7">
        <v>3.63</v>
      </c>
      <c r="P52" s="8" t="s">
        <v>143</v>
      </c>
      <c r="S52" s="37" t="s">
        <v>38</v>
      </c>
      <c r="T52" s="7">
        <v>464.40199999999999</v>
      </c>
      <c r="U52" s="7">
        <v>11.4556</v>
      </c>
      <c r="V52" s="30">
        <f t="shared" ref="V52:V65" si="3">T52/U52</f>
        <v>40.539299556548762</v>
      </c>
      <c r="W52" s="30">
        <f t="shared" ref="W52:W78" si="4">(V52-$Y$49)/$Y$48</f>
        <v>1364.3860619160998</v>
      </c>
      <c r="X52" s="30"/>
      <c r="Y52" s="30"/>
      <c r="AB52" s="4" t="s">
        <v>144</v>
      </c>
      <c r="AC52" s="3" t="s">
        <v>145</v>
      </c>
      <c r="AD52" s="3" t="s">
        <v>146</v>
      </c>
      <c r="AE52" s="3" t="s">
        <v>147</v>
      </c>
      <c r="AF52" s="3" t="s">
        <v>148</v>
      </c>
      <c r="AG52" s="3" t="s">
        <v>149</v>
      </c>
      <c r="AH52" s="3" t="s">
        <v>150</v>
      </c>
      <c r="AI52" s="3"/>
      <c r="AJ52" s="3"/>
      <c r="AL52" s="4" t="s">
        <v>144</v>
      </c>
      <c r="AM52" s="3" t="s">
        <v>145</v>
      </c>
      <c r="AN52" s="3" t="s">
        <v>146</v>
      </c>
      <c r="AO52" s="3" t="s">
        <v>147</v>
      </c>
      <c r="AP52" s="3" t="s">
        <v>148</v>
      </c>
      <c r="AQ52" s="3" t="s">
        <v>149</v>
      </c>
      <c r="AR52" s="3" t="s">
        <v>150</v>
      </c>
      <c r="AS52" s="3"/>
      <c r="AT52" s="3"/>
    </row>
    <row r="53" spans="2:46" x14ac:dyDescent="0.35">
      <c r="B53" s="39" t="s">
        <v>40</v>
      </c>
      <c r="C53" s="7"/>
      <c r="D53" s="7" t="s">
        <v>22</v>
      </c>
      <c r="E53" s="7">
        <v>5.867</v>
      </c>
      <c r="F53" s="7">
        <v>9.1181000000000001</v>
      </c>
      <c r="G53" s="7">
        <v>0.28100000000000003</v>
      </c>
      <c r="H53" s="8" t="s">
        <v>41</v>
      </c>
      <c r="I53" s="37"/>
      <c r="J53" s="37" t="s">
        <v>40</v>
      </c>
      <c r="K53" s="30"/>
      <c r="L53" s="7" t="s">
        <v>22</v>
      </c>
      <c r="M53" s="7">
        <v>3.7959999999999998</v>
      </c>
      <c r="N53" s="7">
        <v>450.99619999999999</v>
      </c>
      <c r="O53" s="7">
        <v>3.5289999999999999</v>
      </c>
      <c r="P53" s="8" t="s">
        <v>41</v>
      </c>
      <c r="S53" s="37" t="s">
        <v>40</v>
      </c>
      <c r="T53" s="7">
        <v>450.99619999999999</v>
      </c>
      <c r="U53" s="7">
        <v>9.1181000000000001</v>
      </c>
      <c r="V53" s="30">
        <f t="shared" si="3"/>
        <v>49.461642228095762</v>
      </c>
      <c r="W53" s="30">
        <f t="shared" si="4"/>
        <v>1646.738678104296</v>
      </c>
      <c r="X53" s="30"/>
      <c r="Y53" s="30"/>
      <c r="AB53" s="4" t="s">
        <v>151</v>
      </c>
      <c r="AC53" s="3">
        <v>-1057</v>
      </c>
      <c r="AD53" s="3" t="s">
        <v>152</v>
      </c>
      <c r="AE53" s="3" t="s">
        <v>79</v>
      </c>
      <c r="AF53" s="3" t="s">
        <v>75</v>
      </c>
      <c r="AG53" s="3" t="s">
        <v>71</v>
      </c>
      <c r="AH53" s="3" t="s">
        <v>153</v>
      </c>
      <c r="AI53" s="3" t="s">
        <v>16</v>
      </c>
      <c r="AJ53" s="3"/>
      <c r="AL53" s="4" t="s">
        <v>151</v>
      </c>
      <c r="AM53" s="3">
        <v>-211</v>
      </c>
      <c r="AN53" s="3" t="s">
        <v>154</v>
      </c>
      <c r="AO53" s="3" t="s">
        <v>79</v>
      </c>
      <c r="AP53" s="3" t="s">
        <v>75</v>
      </c>
      <c r="AQ53" s="3" t="s">
        <v>71</v>
      </c>
      <c r="AR53" s="3" t="s">
        <v>153</v>
      </c>
      <c r="AS53" s="3" t="s">
        <v>16</v>
      </c>
      <c r="AT53" s="3"/>
    </row>
    <row r="54" spans="2:46" x14ac:dyDescent="0.35">
      <c r="B54" s="39" t="s">
        <v>42</v>
      </c>
      <c r="C54" s="7"/>
      <c r="D54" s="7" t="s">
        <v>22</v>
      </c>
      <c r="E54" s="7">
        <v>5.9210000000000003</v>
      </c>
      <c r="F54" s="7">
        <v>7.8459000000000003</v>
      </c>
      <c r="G54" s="7">
        <v>0.24199999999999999</v>
      </c>
      <c r="H54" s="8" t="s">
        <v>155</v>
      </c>
      <c r="I54" s="37"/>
      <c r="J54" s="37" t="s">
        <v>42</v>
      </c>
      <c r="K54" s="30"/>
      <c r="L54" s="7" t="s">
        <v>22</v>
      </c>
      <c r="M54" s="7">
        <v>3.8450000000000002</v>
      </c>
      <c r="N54" s="7">
        <v>755.79280000000006</v>
      </c>
      <c r="O54" s="7">
        <v>5.827</v>
      </c>
      <c r="P54" s="8" t="s">
        <v>155</v>
      </c>
      <c r="S54" s="37" t="s">
        <v>42</v>
      </c>
      <c r="T54" s="7">
        <v>755.79280000000006</v>
      </c>
      <c r="U54" s="7">
        <v>7.8459000000000003</v>
      </c>
      <c r="V54" s="30">
        <f t="shared" si="3"/>
        <v>96.329649880829479</v>
      </c>
      <c r="W54" s="30">
        <f t="shared" si="4"/>
        <v>3129.9034772414388</v>
      </c>
      <c r="X54" s="30"/>
      <c r="Y54" s="30"/>
      <c r="AB54" s="4" t="s">
        <v>156</v>
      </c>
      <c r="AC54" s="3">
        <v>-949</v>
      </c>
      <c r="AD54" s="3" t="s">
        <v>157</v>
      </c>
      <c r="AE54" s="3" t="s">
        <v>79</v>
      </c>
      <c r="AF54" s="3" t="s">
        <v>75</v>
      </c>
      <c r="AG54" s="3" t="s">
        <v>71</v>
      </c>
      <c r="AH54" s="3" t="s">
        <v>158</v>
      </c>
      <c r="AI54" s="3" t="s">
        <v>17</v>
      </c>
      <c r="AJ54" s="3"/>
      <c r="AL54" s="4" t="s">
        <v>156</v>
      </c>
      <c r="AM54" s="3">
        <v>-157</v>
      </c>
      <c r="AN54" s="3" t="s">
        <v>159</v>
      </c>
      <c r="AO54" s="3" t="s">
        <v>79</v>
      </c>
      <c r="AP54" s="3" t="s">
        <v>75</v>
      </c>
      <c r="AQ54" s="3" t="s">
        <v>71</v>
      </c>
      <c r="AR54" s="3" t="s">
        <v>158</v>
      </c>
      <c r="AS54" s="3" t="s">
        <v>17</v>
      </c>
      <c r="AT54" s="3"/>
    </row>
    <row r="55" spans="2:46" x14ac:dyDescent="0.35">
      <c r="B55" s="39" t="s">
        <v>44</v>
      </c>
      <c r="C55" s="7"/>
      <c r="D55" s="7" t="s">
        <v>22</v>
      </c>
      <c r="E55" s="7">
        <v>5.9320000000000004</v>
      </c>
      <c r="F55" s="7">
        <v>6.4744000000000002</v>
      </c>
      <c r="G55" s="7">
        <v>0.19900000000000001</v>
      </c>
      <c r="H55" s="8" t="s">
        <v>37</v>
      </c>
      <c r="I55" s="37"/>
      <c r="J55" s="37" t="s">
        <v>44</v>
      </c>
      <c r="K55" s="30"/>
      <c r="L55" s="7" t="s">
        <v>22</v>
      </c>
      <c r="M55" s="7">
        <v>3.85</v>
      </c>
      <c r="N55" s="7">
        <v>767.33090000000004</v>
      </c>
      <c r="O55" s="7">
        <v>5.9139999999999997</v>
      </c>
      <c r="P55" s="8" t="s">
        <v>37</v>
      </c>
      <c r="S55" s="37" t="s">
        <v>44</v>
      </c>
      <c r="T55" s="7">
        <v>767.33090000000004</v>
      </c>
      <c r="U55" s="7">
        <v>6.4744000000000002</v>
      </c>
      <c r="V55" s="30">
        <f t="shared" si="3"/>
        <v>118.51768503645125</v>
      </c>
      <c r="W55" s="30">
        <f t="shared" si="4"/>
        <v>3832.0564884952923</v>
      </c>
      <c r="X55" s="30"/>
      <c r="Y55" s="30"/>
      <c r="AB55" s="4" t="s">
        <v>160</v>
      </c>
      <c r="AC55" s="3">
        <v>-836</v>
      </c>
      <c r="AD55" s="3" t="s">
        <v>161</v>
      </c>
      <c r="AE55" s="3" t="s">
        <v>79</v>
      </c>
      <c r="AF55" s="3" t="s">
        <v>162</v>
      </c>
      <c r="AG55" s="3" t="s">
        <v>71</v>
      </c>
      <c r="AH55" s="3" t="s">
        <v>163</v>
      </c>
      <c r="AI55" s="3" t="s">
        <v>18</v>
      </c>
      <c r="AJ55" s="3"/>
      <c r="AL55" s="4" t="s">
        <v>160</v>
      </c>
      <c r="AM55" s="3">
        <v>-166</v>
      </c>
      <c r="AN55" s="3" t="s">
        <v>164</v>
      </c>
      <c r="AO55" s="3" t="s">
        <v>79</v>
      </c>
      <c r="AP55" s="3" t="s">
        <v>75</v>
      </c>
      <c r="AQ55" s="3" t="s">
        <v>71</v>
      </c>
      <c r="AR55" s="3" t="s">
        <v>163</v>
      </c>
      <c r="AS55" s="3" t="s">
        <v>18</v>
      </c>
      <c r="AT55" s="3"/>
    </row>
    <row r="56" spans="2:46" x14ac:dyDescent="0.35">
      <c r="B56" s="39" t="s">
        <v>47</v>
      </c>
      <c r="C56" s="7"/>
      <c r="D56" s="7" t="s">
        <v>22</v>
      </c>
      <c r="E56" s="7">
        <v>5.8890000000000002</v>
      </c>
      <c r="F56" s="7">
        <v>6.8564999999999996</v>
      </c>
      <c r="G56" s="7">
        <v>0.21099999999999999</v>
      </c>
      <c r="H56" s="8" t="s">
        <v>39</v>
      </c>
      <c r="I56" s="37"/>
      <c r="J56" s="37" t="s">
        <v>47</v>
      </c>
      <c r="K56" s="30"/>
      <c r="L56" s="7" t="s">
        <v>22</v>
      </c>
      <c r="M56" s="7">
        <v>3.8330000000000002</v>
      </c>
      <c r="N56" s="7">
        <v>688.79740000000004</v>
      </c>
      <c r="O56" s="7">
        <v>5.3220000000000001</v>
      </c>
      <c r="P56" s="8" t="s">
        <v>39</v>
      </c>
      <c r="S56" s="37" t="s">
        <v>47</v>
      </c>
      <c r="T56" s="7">
        <v>688.79740000000004</v>
      </c>
      <c r="U56" s="7">
        <v>6.8564999999999996</v>
      </c>
      <c r="V56" s="30">
        <f t="shared" si="3"/>
        <v>100.45903886822724</v>
      </c>
      <c r="W56" s="30">
        <f t="shared" si="4"/>
        <v>3260.5803439312413</v>
      </c>
      <c r="X56" s="30"/>
      <c r="Y56" s="30"/>
      <c r="AB56" s="4" t="s">
        <v>165</v>
      </c>
      <c r="AC56" s="3">
        <v>-956</v>
      </c>
      <c r="AD56" s="3" t="s">
        <v>166</v>
      </c>
      <c r="AE56" s="3" t="s">
        <v>79</v>
      </c>
      <c r="AF56" s="3" t="s">
        <v>75</v>
      </c>
      <c r="AG56" s="3" t="s">
        <v>71</v>
      </c>
      <c r="AH56" s="3" t="s">
        <v>167</v>
      </c>
      <c r="AI56" s="3" t="s">
        <v>19</v>
      </c>
      <c r="AJ56" s="3"/>
      <c r="AL56" s="4" t="s">
        <v>165</v>
      </c>
      <c r="AM56" s="3">
        <v>-150</v>
      </c>
      <c r="AN56" s="3" t="s">
        <v>168</v>
      </c>
      <c r="AO56" s="3" t="s">
        <v>79</v>
      </c>
      <c r="AP56" s="3" t="s">
        <v>75</v>
      </c>
      <c r="AQ56" s="3" t="s">
        <v>71</v>
      </c>
      <c r="AR56" s="3" t="s">
        <v>167</v>
      </c>
      <c r="AS56" s="3" t="s">
        <v>19</v>
      </c>
      <c r="AT56" s="3"/>
    </row>
    <row r="57" spans="2:46" x14ac:dyDescent="0.35">
      <c r="B57" s="39" t="s">
        <v>52</v>
      </c>
      <c r="C57" s="7"/>
      <c r="D57" s="7" t="s">
        <v>22</v>
      </c>
      <c r="E57" s="7">
        <v>5.8239999999999998</v>
      </c>
      <c r="F57" s="7">
        <v>6.1243999999999996</v>
      </c>
      <c r="G57" s="7">
        <v>0.189</v>
      </c>
      <c r="H57" s="8" t="s">
        <v>169</v>
      </c>
      <c r="I57" s="37"/>
      <c r="J57" s="37" t="s">
        <v>52</v>
      </c>
      <c r="K57" s="30"/>
      <c r="L57" s="7" t="s">
        <v>22</v>
      </c>
      <c r="M57" s="7">
        <v>3.7810000000000001</v>
      </c>
      <c r="N57" s="7">
        <v>661.91079999999999</v>
      </c>
      <c r="O57" s="7">
        <v>5.1189999999999998</v>
      </c>
      <c r="P57" s="8" t="s">
        <v>169</v>
      </c>
      <c r="S57" s="37" t="s">
        <v>52</v>
      </c>
      <c r="T57" s="7">
        <v>661.91079999999999</v>
      </c>
      <c r="U57" s="7">
        <v>6.1243999999999996</v>
      </c>
      <c r="V57" s="30">
        <f t="shared" si="3"/>
        <v>108.07765658676769</v>
      </c>
      <c r="W57" s="30">
        <f t="shared" si="4"/>
        <v>3501.6758413534076</v>
      </c>
      <c r="X57" s="30"/>
      <c r="Y57" s="30"/>
      <c r="AB57" s="4"/>
      <c r="AC57" s="3"/>
      <c r="AD57" s="3"/>
      <c r="AE57" s="3"/>
      <c r="AF57" s="3"/>
      <c r="AG57" s="3"/>
      <c r="AH57" s="3"/>
      <c r="AI57" s="3"/>
      <c r="AJ57" s="3"/>
      <c r="AL57" s="4"/>
      <c r="AM57" s="3"/>
      <c r="AN57" s="3"/>
      <c r="AO57" s="3"/>
      <c r="AP57" s="3"/>
      <c r="AQ57" s="3"/>
      <c r="AR57" s="3"/>
      <c r="AS57" s="3"/>
      <c r="AT57" s="3"/>
    </row>
    <row r="58" spans="2:46" x14ac:dyDescent="0.35">
      <c r="B58" s="39" t="s">
        <v>56</v>
      </c>
      <c r="C58" s="7"/>
      <c r="D58" s="7">
        <v>1</v>
      </c>
      <c r="E58" s="7">
        <v>5.8789999999999996</v>
      </c>
      <c r="F58" s="7">
        <v>7.6767000000000003</v>
      </c>
      <c r="G58" s="7">
        <v>0.23599999999999999</v>
      </c>
      <c r="H58" s="8" t="s">
        <v>43</v>
      </c>
      <c r="I58" s="37"/>
      <c r="J58" s="37" t="s">
        <v>56</v>
      </c>
      <c r="K58" s="30"/>
      <c r="L58" s="7">
        <v>1</v>
      </c>
      <c r="M58" s="7">
        <v>3.83</v>
      </c>
      <c r="N58" s="7">
        <v>660.00459999999998</v>
      </c>
      <c r="O58" s="7">
        <v>5.1050000000000004</v>
      </c>
      <c r="P58" s="8" t="s">
        <v>43</v>
      </c>
      <c r="S58" s="37" t="s">
        <v>56</v>
      </c>
      <c r="T58" s="7">
        <v>660.00459999999998</v>
      </c>
      <c r="U58" s="7">
        <v>7.6767000000000003</v>
      </c>
      <c r="V58" s="30">
        <f t="shared" si="3"/>
        <v>85.975041358917238</v>
      </c>
      <c r="W58" s="30">
        <f t="shared" si="4"/>
        <v>2802.2259923707984</v>
      </c>
      <c r="X58" s="30"/>
      <c r="Y58" s="30"/>
      <c r="AB58" s="4" t="s">
        <v>170</v>
      </c>
      <c r="AC58" s="3" t="s">
        <v>171</v>
      </c>
      <c r="AD58" s="3" t="s">
        <v>172</v>
      </c>
      <c r="AE58" s="3" t="s">
        <v>145</v>
      </c>
      <c r="AF58" s="3" t="s">
        <v>173</v>
      </c>
      <c r="AG58" s="3" t="s">
        <v>174</v>
      </c>
      <c r="AH58" s="3" t="s">
        <v>175</v>
      </c>
      <c r="AI58" s="3" t="s">
        <v>176</v>
      </c>
      <c r="AJ58" s="3" t="s">
        <v>122</v>
      </c>
      <c r="AL58" s="4" t="s">
        <v>170</v>
      </c>
      <c r="AM58" s="3" t="s">
        <v>171</v>
      </c>
      <c r="AN58" s="3" t="s">
        <v>172</v>
      </c>
      <c r="AO58" s="3" t="s">
        <v>145</v>
      </c>
      <c r="AP58" s="3" t="s">
        <v>173</v>
      </c>
      <c r="AQ58" s="3" t="s">
        <v>174</v>
      </c>
      <c r="AR58" s="3" t="s">
        <v>175</v>
      </c>
      <c r="AS58" s="3" t="s">
        <v>176</v>
      </c>
      <c r="AT58" s="3" t="s">
        <v>122</v>
      </c>
    </row>
    <row r="59" spans="2:46" x14ac:dyDescent="0.35">
      <c r="B59" s="39" t="s">
        <v>60</v>
      </c>
      <c r="C59" s="7"/>
      <c r="D59" s="7" t="s">
        <v>22</v>
      </c>
      <c r="E59" s="7">
        <v>5.7939999999999996</v>
      </c>
      <c r="F59" s="7">
        <v>9.4123000000000001</v>
      </c>
      <c r="G59" s="7">
        <v>0.28999999999999998</v>
      </c>
      <c r="H59" s="8" t="s">
        <v>61</v>
      </c>
      <c r="I59" s="37"/>
      <c r="J59" s="37" t="s">
        <v>60</v>
      </c>
      <c r="K59" s="30"/>
      <c r="L59" s="7" t="s">
        <v>22</v>
      </c>
      <c r="M59" s="7">
        <v>3.7890000000000001</v>
      </c>
      <c r="N59" s="7">
        <v>642.49189999999999</v>
      </c>
      <c r="O59" s="7">
        <v>4.9729999999999999</v>
      </c>
      <c r="P59" s="8" t="s">
        <v>61</v>
      </c>
      <c r="S59" s="37" t="s">
        <v>60</v>
      </c>
      <c r="T59" s="7">
        <v>642.49189999999999</v>
      </c>
      <c r="U59" s="7">
        <v>9.4123000000000001</v>
      </c>
      <c r="V59" s="30">
        <f t="shared" si="3"/>
        <v>68.260882037334127</v>
      </c>
      <c r="W59" s="30">
        <f t="shared" si="4"/>
        <v>2241.6513302953836</v>
      </c>
      <c r="X59" s="30"/>
      <c r="Y59" s="30"/>
      <c r="AB59" s="4" t="s">
        <v>151</v>
      </c>
      <c r="AC59" s="3">
        <v>1971</v>
      </c>
      <c r="AD59" s="3">
        <v>3028</v>
      </c>
      <c r="AE59" s="3">
        <v>-1057</v>
      </c>
      <c r="AF59" s="3">
        <v>184</v>
      </c>
      <c r="AG59" s="3">
        <v>9</v>
      </c>
      <c r="AH59" s="3">
        <v>9</v>
      </c>
      <c r="AI59" s="3">
        <v>5.73</v>
      </c>
      <c r="AJ59" s="3">
        <v>40</v>
      </c>
      <c r="AL59" s="4" t="s">
        <v>151</v>
      </c>
      <c r="AM59" s="3">
        <v>336</v>
      </c>
      <c r="AN59" s="3">
        <v>547</v>
      </c>
      <c r="AO59" s="3">
        <v>-211</v>
      </c>
      <c r="AP59" s="3">
        <v>27.1</v>
      </c>
      <c r="AQ59" s="3">
        <v>9</v>
      </c>
      <c r="AR59" s="3">
        <v>9</v>
      </c>
      <c r="AS59" s="3">
        <v>7.8</v>
      </c>
      <c r="AT59" s="3">
        <v>40</v>
      </c>
    </row>
    <row r="60" spans="2:46" x14ac:dyDescent="0.35">
      <c r="B60" s="39" t="s">
        <v>62</v>
      </c>
      <c r="C60" s="7"/>
      <c r="D60" s="7" t="s">
        <v>22</v>
      </c>
      <c r="E60" s="7">
        <v>5.7990000000000004</v>
      </c>
      <c r="F60" s="7">
        <v>7.0857000000000001</v>
      </c>
      <c r="G60" s="7">
        <v>0.218</v>
      </c>
      <c r="H60" s="8" t="s">
        <v>63</v>
      </c>
      <c r="I60" s="37"/>
      <c r="J60" s="37" t="s">
        <v>62</v>
      </c>
      <c r="K60" s="30"/>
      <c r="L60" s="7" t="s">
        <v>22</v>
      </c>
      <c r="M60" s="7">
        <v>3.7890000000000001</v>
      </c>
      <c r="N60" s="7">
        <v>661.49019999999996</v>
      </c>
      <c r="O60" s="7">
        <v>5.1159999999999997</v>
      </c>
      <c r="P60" s="8" t="s">
        <v>63</v>
      </c>
      <c r="S60" s="37" t="s">
        <v>62</v>
      </c>
      <c r="T60" s="7">
        <v>661.49019999999996</v>
      </c>
      <c r="U60" s="7">
        <v>7.0857000000000001</v>
      </c>
      <c r="V60" s="30">
        <f t="shared" si="3"/>
        <v>93.355659991249979</v>
      </c>
      <c r="W60" s="30">
        <f t="shared" si="4"/>
        <v>3035.7898731408218</v>
      </c>
      <c r="X60" s="30"/>
      <c r="Y60" s="30"/>
      <c r="AB60" s="4" t="s">
        <v>156</v>
      </c>
      <c r="AC60" s="3">
        <v>1971</v>
      </c>
      <c r="AD60" s="3">
        <v>2920</v>
      </c>
      <c r="AE60" s="3">
        <v>-949</v>
      </c>
      <c r="AF60" s="3">
        <v>184</v>
      </c>
      <c r="AG60" s="3">
        <v>9</v>
      </c>
      <c r="AH60" s="3">
        <v>9</v>
      </c>
      <c r="AI60" s="3">
        <v>5.15</v>
      </c>
      <c r="AJ60" s="3">
        <v>40</v>
      </c>
      <c r="AL60" s="4" t="s">
        <v>156</v>
      </c>
      <c r="AM60" s="3">
        <v>336</v>
      </c>
      <c r="AN60" s="3">
        <v>493</v>
      </c>
      <c r="AO60" s="3">
        <v>-157</v>
      </c>
      <c r="AP60" s="3">
        <v>27.1</v>
      </c>
      <c r="AQ60" s="3">
        <v>9</v>
      </c>
      <c r="AR60" s="3">
        <v>9</v>
      </c>
      <c r="AS60" s="3">
        <v>5.8</v>
      </c>
      <c r="AT60" s="3">
        <v>40</v>
      </c>
    </row>
    <row r="61" spans="2:46" x14ac:dyDescent="0.35">
      <c r="B61" s="39" t="s">
        <v>65</v>
      </c>
      <c r="C61" s="7"/>
      <c r="D61" s="7" t="s">
        <v>22</v>
      </c>
      <c r="E61" s="7">
        <v>5.8019999999999996</v>
      </c>
      <c r="F61" s="7">
        <v>8.9149999999999991</v>
      </c>
      <c r="G61" s="7">
        <v>0.27400000000000002</v>
      </c>
      <c r="H61" s="8" t="s">
        <v>177</v>
      </c>
      <c r="I61" s="37"/>
      <c r="J61" s="37" t="s">
        <v>65</v>
      </c>
      <c r="K61" s="30"/>
      <c r="L61" s="7" t="s">
        <v>22</v>
      </c>
      <c r="M61" s="7">
        <v>3.8</v>
      </c>
      <c r="N61" s="7">
        <v>640.48879999999997</v>
      </c>
      <c r="O61" s="7">
        <v>4.9580000000000002</v>
      </c>
      <c r="P61" s="8" t="s">
        <v>177</v>
      </c>
      <c r="S61" s="37" t="s">
        <v>65</v>
      </c>
      <c r="T61" s="7">
        <v>640.48879999999997</v>
      </c>
      <c r="U61" s="7">
        <v>8.9149999999999991</v>
      </c>
      <c r="V61" s="30">
        <f t="shared" si="3"/>
        <v>71.843948401570387</v>
      </c>
      <c r="W61" s="30">
        <f t="shared" si="4"/>
        <v>2355.0395063788096</v>
      </c>
      <c r="X61" s="30"/>
      <c r="Y61" s="30"/>
      <c r="AB61" s="4" t="s">
        <v>160</v>
      </c>
      <c r="AC61" s="3">
        <v>1971</v>
      </c>
      <c r="AD61" s="3">
        <v>2807</v>
      </c>
      <c r="AE61" s="3">
        <v>-836</v>
      </c>
      <c r="AF61" s="3">
        <v>184</v>
      </c>
      <c r="AG61" s="3">
        <v>9</v>
      </c>
      <c r="AH61" s="3">
        <v>9</v>
      </c>
      <c r="AI61" s="3">
        <v>4.53</v>
      </c>
      <c r="AJ61" s="3">
        <v>40</v>
      </c>
      <c r="AL61" s="4" t="s">
        <v>160</v>
      </c>
      <c r="AM61" s="3">
        <v>336</v>
      </c>
      <c r="AN61" s="3">
        <v>502</v>
      </c>
      <c r="AO61" s="3">
        <v>-166</v>
      </c>
      <c r="AP61" s="3">
        <v>27.1</v>
      </c>
      <c r="AQ61" s="3">
        <v>9</v>
      </c>
      <c r="AR61" s="3">
        <v>9</v>
      </c>
      <c r="AS61" s="3">
        <v>6.12</v>
      </c>
      <c r="AT61" s="3">
        <v>40</v>
      </c>
    </row>
    <row r="62" spans="2:46" x14ac:dyDescent="0.35">
      <c r="B62" s="39" t="s">
        <v>68</v>
      </c>
      <c r="C62" s="7"/>
      <c r="D62" s="7" t="s">
        <v>22</v>
      </c>
      <c r="E62" s="7">
        <v>5.7770000000000001</v>
      </c>
      <c r="F62" s="7">
        <v>8.8735999999999997</v>
      </c>
      <c r="G62" s="7">
        <v>0.27300000000000002</v>
      </c>
      <c r="H62" s="8" t="s">
        <v>69</v>
      </c>
      <c r="I62" s="37"/>
      <c r="J62" s="37" t="s">
        <v>68</v>
      </c>
      <c r="K62" s="30"/>
      <c r="L62" s="7" t="s">
        <v>22</v>
      </c>
      <c r="M62" s="7">
        <v>3.7949999999999999</v>
      </c>
      <c r="N62" s="7">
        <v>560.79489999999998</v>
      </c>
      <c r="O62" s="7">
        <v>4.3570000000000002</v>
      </c>
      <c r="P62" s="8" t="s">
        <v>69</v>
      </c>
      <c r="S62" s="37" t="s">
        <v>68</v>
      </c>
      <c r="T62" s="7">
        <v>560.79489999999998</v>
      </c>
      <c r="U62" s="7">
        <v>8.8735999999999997</v>
      </c>
      <c r="V62" s="30">
        <f t="shared" si="3"/>
        <v>63.198127028489004</v>
      </c>
      <c r="W62" s="30">
        <f t="shared" si="4"/>
        <v>2081.4375641926899</v>
      </c>
      <c r="X62" s="30"/>
      <c r="Y62" s="30"/>
      <c r="AB62" s="4" t="s">
        <v>165</v>
      </c>
      <c r="AC62" s="3">
        <v>1971</v>
      </c>
      <c r="AD62" s="3">
        <v>2927</v>
      </c>
      <c r="AE62" s="3">
        <v>-956</v>
      </c>
      <c r="AF62" s="3">
        <v>184</v>
      </c>
      <c r="AG62" s="3">
        <v>9</v>
      </c>
      <c r="AH62" s="3">
        <v>9</v>
      </c>
      <c r="AI62" s="3">
        <v>5.19</v>
      </c>
      <c r="AJ62" s="3">
        <v>40</v>
      </c>
      <c r="AL62" s="4" t="s">
        <v>165</v>
      </c>
      <c r="AM62" s="3">
        <v>336</v>
      </c>
      <c r="AN62" s="3">
        <v>486</v>
      </c>
      <c r="AO62" s="3">
        <v>-150</v>
      </c>
      <c r="AP62" s="3">
        <v>27.1</v>
      </c>
      <c r="AQ62" s="3">
        <v>9</v>
      </c>
      <c r="AR62" s="3">
        <v>9</v>
      </c>
      <c r="AS62" s="3">
        <v>5.53</v>
      </c>
      <c r="AT62" s="3">
        <v>40</v>
      </c>
    </row>
    <row r="63" spans="2:46" x14ac:dyDescent="0.35">
      <c r="B63" s="39" t="s">
        <v>72</v>
      </c>
      <c r="C63" s="7"/>
      <c r="D63" s="7" t="s">
        <v>22</v>
      </c>
      <c r="E63" s="7">
        <v>5.8280000000000003</v>
      </c>
      <c r="F63" s="7">
        <v>7.5862999999999996</v>
      </c>
      <c r="G63" s="7">
        <v>0.23400000000000001</v>
      </c>
      <c r="H63" s="8" t="s">
        <v>178</v>
      </c>
      <c r="I63" s="37"/>
      <c r="J63" s="37" t="s">
        <v>72</v>
      </c>
      <c r="K63" s="30"/>
      <c r="L63" s="7" t="s">
        <v>22</v>
      </c>
      <c r="M63" s="7">
        <v>3.794</v>
      </c>
      <c r="N63" s="7">
        <v>576.38509999999997</v>
      </c>
      <c r="O63" s="7">
        <v>4.4740000000000002</v>
      </c>
      <c r="P63" s="8" t="s">
        <v>178</v>
      </c>
      <c r="S63" s="37" t="s">
        <v>72</v>
      </c>
      <c r="T63" s="7">
        <v>576.38509999999997</v>
      </c>
      <c r="U63" s="7">
        <v>7.5862999999999996</v>
      </c>
      <c r="V63" s="30">
        <f t="shared" si="3"/>
        <v>75.977103462821134</v>
      </c>
      <c r="W63" s="30">
        <f t="shared" si="4"/>
        <v>2485.8355526209216</v>
      </c>
      <c r="X63" s="30"/>
      <c r="Y63" s="30"/>
    </row>
    <row r="64" spans="2:46" x14ac:dyDescent="0.35">
      <c r="B64" s="39" t="s">
        <v>76</v>
      </c>
      <c r="C64" s="7"/>
      <c r="D64" s="7" t="s">
        <v>22</v>
      </c>
      <c r="E64" s="7">
        <v>5.766</v>
      </c>
      <c r="F64" s="7">
        <v>6.6963999999999997</v>
      </c>
      <c r="G64" s="7">
        <v>0.20599999999999999</v>
      </c>
      <c r="H64" s="8" t="s">
        <v>77</v>
      </c>
      <c r="I64" s="37"/>
      <c r="J64" s="37" t="s">
        <v>76</v>
      </c>
      <c r="K64" s="30"/>
      <c r="L64" s="7" t="s">
        <v>22</v>
      </c>
      <c r="M64" s="7">
        <v>3.7909999999999999</v>
      </c>
      <c r="N64" s="7">
        <v>725.27329999999995</v>
      </c>
      <c r="O64" s="7">
        <v>5.5970000000000004</v>
      </c>
      <c r="P64" s="8" t="s">
        <v>77</v>
      </c>
      <c r="S64" s="37" t="s">
        <v>76</v>
      </c>
      <c r="T64" s="7">
        <v>725.27329999999995</v>
      </c>
      <c r="U64" s="7">
        <v>6.6963999999999997</v>
      </c>
      <c r="V64" s="30">
        <f t="shared" si="3"/>
        <v>108.30794158055075</v>
      </c>
      <c r="W64" s="30">
        <f t="shared" si="4"/>
        <v>3508.9633411566688</v>
      </c>
      <c r="X64" s="30"/>
      <c r="Y64" s="30"/>
      <c r="AB64" s="46" t="s">
        <v>179</v>
      </c>
      <c r="AC64" s="46"/>
      <c r="AL64" s="46" t="s">
        <v>179</v>
      </c>
      <c r="AM64" s="46"/>
    </row>
    <row r="65" spans="1:43" x14ac:dyDescent="0.35">
      <c r="B65" s="39" t="s">
        <v>80</v>
      </c>
      <c r="C65" s="7"/>
      <c r="D65" s="7" t="s">
        <v>22</v>
      </c>
      <c r="E65" s="7">
        <v>5.806</v>
      </c>
      <c r="F65" s="7">
        <v>9.8567</v>
      </c>
      <c r="G65" s="7">
        <v>0.30299999999999999</v>
      </c>
      <c r="H65" s="8" t="s">
        <v>81</v>
      </c>
      <c r="I65" s="37"/>
      <c r="J65" s="37" t="s">
        <v>80</v>
      </c>
      <c r="K65" s="30"/>
      <c r="L65" s="7" t="s">
        <v>22</v>
      </c>
      <c r="M65" s="7">
        <v>3.78</v>
      </c>
      <c r="N65" s="7">
        <v>615.62270000000001</v>
      </c>
      <c r="O65" s="7">
        <v>4.7699999999999996</v>
      </c>
      <c r="P65" s="8" t="s">
        <v>81</v>
      </c>
      <c r="S65" s="37" t="s">
        <v>80</v>
      </c>
      <c r="T65" s="7">
        <v>615.62270000000001</v>
      </c>
      <c r="U65" s="7">
        <v>9.8567</v>
      </c>
      <c r="V65" s="30">
        <f t="shared" si="3"/>
        <v>62.457282863432994</v>
      </c>
      <c r="W65" s="30">
        <f t="shared" si="4"/>
        <v>2057.9931285896514</v>
      </c>
      <c r="X65" s="30"/>
      <c r="Y65" s="30"/>
      <c r="AB65" s="31"/>
      <c r="AC65" s="31" t="s">
        <v>15</v>
      </c>
      <c r="AD65" s="31" t="s">
        <v>16</v>
      </c>
      <c r="AE65" s="31" t="s">
        <v>17</v>
      </c>
      <c r="AF65" s="31" t="s">
        <v>18</v>
      </c>
      <c r="AG65" s="31" t="s">
        <v>19</v>
      </c>
      <c r="AL65" s="31"/>
      <c r="AM65" s="31" t="s">
        <v>15</v>
      </c>
      <c r="AN65" s="31" t="s">
        <v>16</v>
      </c>
      <c r="AO65" s="31" t="s">
        <v>17</v>
      </c>
      <c r="AP65" s="31" t="s">
        <v>18</v>
      </c>
      <c r="AQ65" s="31" t="s">
        <v>19</v>
      </c>
    </row>
    <row r="66" spans="1:43" x14ac:dyDescent="0.35">
      <c r="A66" s="39"/>
      <c r="B66" s="39" t="s">
        <v>180</v>
      </c>
      <c r="C66" s="30"/>
      <c r="D66" s="7" t="s">
        <v>22</v>
      </c>
      <c r="E66" s="7">
        <v>5.81</v>
      </c>
      <c r="F66" s="7">
        <v>35.531100000000002</v>
      </c>
      <c r="G66" s="7">
        <v>1.0940000000000001</v>
      </c>
      <c r="H66" s="8" t="s">
        <v>181</v>
      </c>
      <c r="I66" s="37"/>
      <c r="J66" s="39" t="s">
        <v>180</v>
      </c>
      <c r="K66" s="30"/>
      <c r="L66" s="7" t="s">
        <v>22</v>
      </c>
      <c r="M66" s="7">
        <v>3.7970000000000002</v>
      </c>
      <c r="N66" s="7">
        <v>493.2912</v>
      </c>
      <c r="O66" s="7">
        <v>3.8479999999999999</v>
      </c>
      <c r="P66" s="8" t="s">
        <v>181</v>
      </c>
      <c r="V66" s="30"/>
      <c r="W66" s="30"/>
      <c r="AB66" s="4" t="s">
        <v>182</v>
      </c>
      <c r="AC66" s="3">
        <v>9</v>
      </c>
      <c r="AD66" s="3">
        <v>9</v>
      </c>
      <c r="AE66" s="3">
        <v>9</v>
      </c>
      <c r="AF66" s="3">
        <v>9</v>
      </c>
      <c r="AG66" s="3">
        <v>9</v>
      </c>
      <c r="AL66" s="4" t="s">
        <v>182</v>
      </c>
      <c r="AM66" s="3">
        <v>9</v>
      </c>
      <c r="AN66" s="3">
        <v>9</v>
      </c>
      <c r="AO66" s="3">
        <v>9</v>
      </c>
      <c r="AP66" s="3">
        <v>9</v>
      </c>
      <c r="AQ66" s="3">
        <v>9</v>
      </c>
    </row>
    <row r="67" spans="1:43" x14ac:dyDescent="0.35">
      <c r="A67" s="39"/>
      <c r="B67" s="39" t="s">
        <v>183</v>
      </c>
      <c r="C67" s="30"/>
      <c r="D67" s="7" t="s">
        <v>22</v>
      </c>
      <c r="E67" s="7">
        <v>5.7960000000000003</v>
      </c>
      <c r="F67" s="7">
        <v>35.346200000000003</v>
      </c>
      <c r="G67" s="7">
        <v>1.0880000000000001</v>
      </c>
      <c r="H67" s="8" t="s">
        <v>184</v>
      </c>
      <c r="I67" s="37"/>
      <c r="J67" s="39" t="s">
        <v>183</v>
      </c>
      <c r="K67" s="30"/>
      <c r="L67" s="7" t="s">
        <v>22</v>
      </c>
      <c r="M67" s="7">
        <v>3.786</v>
      </c>
      <c r="N67" s="7">
        <v>471.44009999999997</v>
      </c>
      <c r="O67" s="7">
        <v>3.6829999999999998</v>
      </c>
      <c r="P67" s="8" t="s">
        <v>184</v>
      </c>
      <c r="S67" s="39" t="s">
        <v>185</v>
      </c>
      <c r="T67" s="7">
        <v>680.18230000000005</v>
      </c>
      <c r="U67" s="7">
        <v>77.234200000000001</v>
      </c>
      <c r="V67" s="30">
        <f>T67/U67</f>
        <v>8.8067501184708341</v>
      </c>
      <c r="W67" s="30">
        <f>(V67-$Y$49)/$Y$48</f>
        <v>360.19145944527952</v>
      </c>
      <c r="X67" s="37"/>
      <c r="Y67" s="30"/>
      <c r="AB67" s="4"/>
      <c r="AC67" s="3"/>
      <c r="AD67" s="3"/>
      <c r="AE67" s="3"/>
      <c r="AF67" s="3"/>
      <c r="AG67" s="3"/>
      <c r="AL67" s="4"/>
      <c r="AM67" s="3"/>
      <c r="AN67" s="3"/>
      <c r="AO67" s="3"/>
      <c r="AP67" s="3"/>
      <c r="AQ67" s="3"/>
    </row>
    <row r="68" spans="1:43" x14ac:dyDescent="0.35">
      <c r="A68" s="39"/>
      <c r="B68" s="39" t="s">
        <v>186</v>
      </c>
      <c r="C68" s="30"/>
      <c r="D68" s="7" t="s">
        <v>22</v>
      </c>
      <c r="E68" s="7">
        <v>5.8010000000000002</v>
      </c>
      <c r="F68" s="7">
        <v>35.1188</v>
      </c>
      <c r="G68" s="7">
        <v>1.081</v>
      </c>
      <c r="H68" s="8" t="s">
        <v>187</v>
      </c>
      <c r="I68" s="37"/>
      <c r="J68" s="39" t="s">
        <v>186</v>
      </c>
      <c r="K68" s="30"/>
      <c r="L68" s="7" t="s">
        <v>22</v>
      </c>
      <c r="M68" s="7">
        <v>3.774</v>
      </c>
      <c r="N68" s="7">
        <v>448.16890000000001</v>
      </c>
      <c r="O68" s="7">
        <v>3.508</v>
      </c>
      <c r="P68" s="8" t="s">
        <v>187</v>
      </c>
      <c r="S68" s="39" t="s">
        <v>188</v>
      </c>
      <c r="T68" s="7">
        <v>738.50900000000001</v>
      </c>
      <c r="U68" s="7">
        <v>77.095600000000005</v>
      </c>
      <c r="V68" s="30">
        <f>T68/U68</f>
        <v>9.5791329206854865</v>
      </c>
      <c r="W68" s="30">
        <f>(V68-$Y$49)/$Y$48</f>
        <v>384.63395318624953</v>
      </c>
      <c r="AB68" s="4" t="s">
        <v>189</v>
      </c>
      <c r="AC68" s="3">
        <v>1364</v>
      </c>
      <c r="AD68" s="3">
        <v>2513</v>
      </c>
      <c r="AE68" s="3">
        <v>2159</v>
      </c>
      <c r="AF68" s="3">
        <v>1999</v>
      </c>
      <c r="AG68" s="3">
        <v>1975</v>
      </c>
      <c r="AL68" s="4" t="s">
        <v>189</v>
      </c>
      <c r="AM68" s="3">
        <v>275</v>
      </c>
      <c r="AN68" s="3">
        <v>488</v>
      </c>
      <c r="AO68" s="3">
        <v>441</v>
      </c>
      <c r="AP68" s="3">
        <v>428</v>
      </c>
      <c r="AQ68" s="3">
        <v>390</v>
      </c>
    </row>
    <row r="69" spans="1:43" x14ac:dyDescent="0.35">
      <c r="B69" s="39" t="s">
        <v>93</v>
      </c>
      <c r="C69" s="30"/>
      <c r="D69" s="7" t="s">
        <v>22</v>
      </c>
      <c r="E69" s="7">
        <v>5.8019999999999996</v>
      </c>
      <c r="F69" s="7">
        <v>52.170400000000001</v>
      </c>
      <c r="G69" s="7">
        <v>1.6060000000000001</v>
      </c>
      <c r="H69" s="8" t="s">
        <v>94</v>
      </c>
      <c r="I69" s="37"/>
      <c r="J69" s="37" t="s">
        <v>93</v>
      </c>
      <c r="K69" s="30"/>
      <c r="L69" s="7" t="s">
        <v>22</v>
      </c>
      <c r="M69" s="7">
        <v>3.7730000000000001</v>
      </c>
      <c r="N69" s="7">
        <v>840.01909999999998</v>
      </c>
      <c r="O69" s="7">
        <v>6.4619999999999997</v>
      </c>
      <c r="P69" s="8" t="s">
        <v>94</v>
      </c>
      <c r="S69" s="37" t="s">
        <v>190</v>
      </c>
      <c r="T69" s="7">
        <v>768.928</v>
      </c>
      <c r="U69" s="7">
        <v>75.513599999999997</v>
      </c>
      <c r="V69" s="30">
        <f>T69/U69</f>
        <v>10.18264259683024</v>
      </c>
      <c r="W69" s="30">
        <f>(V69-$Y$49)/$Y$48</f>
        <v>403.73236065918479</v>
      </c>
      <c r="AB69" s="4" t="s">
        <v>191</v>
      </c>
      <c r="AC69" s="3">
        <v>2403</v>
      </c>
      <c r="AD69" s="3">
        <v>3750</v>
      </c>
      <c r="AE69" s="3">
        <v>3508</v>
      </c>
      <c r="AF69" s="3">
        <v>3212</v>
      </c>
      <c r="AG69" s="3">
        <v>3426</v>
      </c>
      <c r="AL69" s="4" t="s">
        <v>191</v>
      </c>
      <c r="AM69" s="3">
        <v>404</v>
      </c>
      <c r="AN69" s="3">
        <v>631</v>
      </c>
      <c r="AO69" s="3">
        <v>615</v>
      </c>
      <c r="AP69" s="3">
        <v>626</v>
      </c>
      <c r="AQ69" s="3">
        <v>540</v>
      </c>
    </row>
    <row r="70" spans="1:43" x14ac:dyDescent="0.35">
      <c r="B70" s="39" t="s">
        <v>95</v>
      </c>
      <c r="C70" s="30"/>
      <c r="D70" s="7" t="s">
        <v>22</v>
      </c>
      <c r="E70" s="7">
        <v>5.798</v>
      </c>
      <c r="F70" s="7">
        <v>51.5623</v>
      </c>
      <c r="G70" s="7">
        <v>1.587</v>
      </c>
      <c r="H70" s="8" t="s">
        <v>96</v>
      </c>
      <c r="I70" s="37"/>
      <c r="J70" s="37" t="s">
        <v>95</v>
      </c>
      <c r="K70" s="30"/>
      <c r="L70" s="7" t="s">
        <v>22</v>
      </c>
      <c r="M70" s="7">
        <v>3.7759999999999998</v>
      </c>
      <c r="N70" s="7">
        <v>838.3682</v>
      </c>
      <c r="O70" s="7">
        <v>6.4489999999999998</v>
      </c>
      <c r="P70" s="8" t="s">
        <v>96</v>
      </c>
      <c r="S70" s="37" t="s">
        <v>93</v>
      </c>
      <c r="T70" s="7">
        <v>840.01909999999998</v>
      </c>
      <c r="U70" s="7">
        <v>52.170400000000001</v>
      </c>
      <c r="V70" s="30">
        <f t="shared" ref="V70:V78" si="5">T70/U70</f>
        <v>16.101450247650007</v>
      </c>
      <c r="W70" s="30">
        <f t="shared" si="4"/>
        <v>591.03640024208869</v>
      </c>
      <c r="AB70" s="4" t="s">
        <v>192</v>
      </c>
      <c r="AC70" s="3">
        <v>1038</v>
      </c>
      <c r="AD70" s="3">
        <v>1236</v>
      </c>
      <c r="AE70" s="3">
        <v>1349</v>
      </c>
      <c r="AF70" s="3">
        <v>1213</v>
      </c>
      <c r="AG70" s="3">
        <v>1451</v>
      </c>
      <c r="AL70" s="4" t="s">
        <v>192</v>
      </c>
      <c r="AM70" s="3">
        <v>129</v>
      </c>
      <c r="AN70" s="3">
        <v>143</v>
      </c>
      <c r="AO70" s="3">
        <v>174</v>
      </c>
      <c r="AP70" s="3">
        <v>198</v>
      </c>
      <c r="AQ70" s="3">
        <v>150</v>
      </c>
    </row>
    <row r="71" spans="1:43" x14ac:dyDescent="0.35">
      <c r="B71" s="39" t="s">
        <v>98</v>
      </c>
      <c r="C71" s="30"/>
      <c r="D71" s="7" t="s">
        <v>22</v>
      </c>
      <c r="E71" s="7">
        <v>5.8040000000000003</v>
      </c>
      <c r="F71" s="7">
        <v>51.128</v>
      </c>
      <c r="G71" s="7">
        <v>1.5740000000000001</v>
      </c>
      <c r="H71" s="8" t="s">
        <v>99</v>
      </c>
      <c r="I71" s="37"/>
      <c r="J71" s="37" t="s">
        <v>98</v>
      </c>
      <c r="K71" s="30"/>
      <c r="L71" s="7" t="s">
        <v>22</v>
      </c>
      <c r="M71" s="7">
        <v>3.7789999999999999</v>
      </c>
      <c r="N71" s="7">
        <v>888.13990000000001</v>
      </c>
      <c r="O71" s="7">
        <v>6.8250000000000002</v>
      </c>
      <c r="P71" s="8" t="s">
        <v>99</v>
      </c>
      <c r="S71" s="37" t="s">
        <v>95</v>
      </c>
      <c r="T71" s="7">
        <v>838.3682</v>
      </c>
      <c r="U71" s="7">
        <v>51.5623</v>
      </c>
      <c r="V71" s="30">
        <f t="shared" si="5"/>
        <v>16.259325127079279</v>
      </c>
      <c r="W71" s="30">
        <f t="shared" si="4"/>
        <v>596.03244073035683</v>
      </c>
      <c r="X71" s="37"/>
      <c r="Y71" s="30"/>
      <c r="AB71" s="4"/>
      <c r="AC71" s="3"/>
      <c r="AD71" s="3"/>
      <c r="AE71" s="3"/>
      <c r="AF71" s="3"/>
      <c r="AG71" s="3"/>
      <c r="AL71" s="4"/>
      <c r="AM71" s="3"/>
      <c r="AN71" s="3"/>
      <c r="AO71" s="3"/>
      <c r="AP71" s="3"/>
      <c r="AQ71" s="3"/>
    </row>
    <row r="72" spans="1:43" x14ac:dyDescent="0.35">
      <c r="B72" s="39" t="s">
        <v>102</v>
      </c>
      <c r="C72" s="30"/>
      <c r="D72" s="7" t="s">
        <v>22</v>
      </c>
      <c r="E72" s="7">
        <v>5.8090000000000002</v>
      </c>
      <c r="F72" s="7">
        <v>78.459199999999996</v>
      </c>
      <c r="G72" s="7">
        <v>2.415</v>
      </c>
      <c r="H72" s="8" t="s">
        <v>193</v>
      </c>
      <c r="I72" s="37"/>
      <c r="J72" s="37" t="s">
        <v>102</v>
      </c>
      <c r="K72" s="30"/>
      <c r="L72" s="7" t="s">
        <v>22</v>
      </c>
      <c r="M72" s="7">
        <v>3.782</v>
      </c>
      <c r="N72" s="7">
        <v>892.4588</v>
      </c>
      <c r="O72" s="7">
        <v>6.8570000000000002</v>
      </c>
      <c r="P72" s="8" t="s">
        <v>193</v>
      </c>
      <c r="S72" s="37" t="s">
        <v>98</v>
      </c>
      <c r="T72" s="7">
        <v>888.13990000000001</v>
      </c>
      <c r="U72" s="7">
        <v>51.128</v>
      </c>
      <c r="V72" s="30">
        <f t="shared" si="5"/>
        <v>17.370910264434361</v>
      </c>
      <c r="W72" s="30">
        <f t="shared" si="4"/>
        <v>631.20918558336575</v>
      </c>
      <c r="X72" s="37"/>
      <c r="Y72" s="30"/>
      <c r="AB72" s="4" t="s">
        <v>194</v>
      </c>
      <c r="AC72" s="3">
        <v>1953</v>
      </c>
      <c r="AD72" s="3">
        <v>2983</v>
      </c>
      <c r="AE72" s="3">
        <v>2840</v>
      </c>
      <c r="AF72" s="3">
        <v>2762</v>
      </c>
      <c r="AG72" s="3">
        <v>2882</v>
      </c>
      <c r="AL72" s="4" t="s">
        <v>194</v>
      </c>
      <c r="AM72" s="3">
        <v>336</v>
      </c>
      <c r="AN72" s="3">
        <v>547</v>
      </c>
      <c r="AO72" s="3">
        <v>493</v>
      </c>
      <c r="AP72" s="3">
        <v>502</v>
      </c>
      <c r="AQ72" s="3">
        <v>486</v>
      </c>
    </row>
    <row r="73" spans="1:43" x14ac:dyDescent="0.35">
      <c r="B73" s="39" t="s">
        <v>104</v>
      </c>
      <c r="C73" s="30"/>
      <c r="D73" s="7" t="s">
        <v>22</v>
      </c>
      <c r="E73" s="7">
        <v>5.8230000000000004</v>
      </c>
      <c r="F73" s="7">
        <v>77.147199999999998</v>
      </c>
      <c r="G73" s="7">
        <v>2.375</v>
      </c>
      <c r="H73" s="8" t="s">
        <v>105</v>
      </c>
      <c r="I73" s="37"/>
      <c r="J73" s="37" t="s">
        <v>104</v>
      </c>
      <c r="K73" s="30"/>
      <c r="L73" s="7" t="s">
        <v>22</v>
      </c>
      <c r="M73" s="7">
        <v>3.7869999999999999</v>
      </c>
      <c r="N73" s="7">
        <v>876.19349999999997</v>
      </c>
      <c r="O73" s="7">
        <v>6.7350000000000003</v>
      </c>
      <c r="P73" s="8" t="s">
        <v>105</v>
      </c>
      <c r="S73" s="37" t="s">
        <v>102</v>
      </c>
      <c r="T73" s="7">
        <v>892.4588</v>
      </c>
      <c r="U73" s="7">
        <v>78.459199999999996</v>
      </c>
      <c r="V73" s="30">
        <f t="shared" si="5"/>
        <v>11.374813916022596</v>
      </c>
      <c r="W73" s="30">
        <f t="shared" si="4"/>
        <v>441.45930113995553</v>
      </c>
      <c r="X73" s="37"/>
      <c r="Y73" s="30"/>
      <c r="AB73" s="4" t="s">
        <v>195</v>
      </c>
      <c r="AC73" s="3">
        <v>333</v>
      </c>
      <c r="AD73" s="3">
        <v>354</v>
      </c>
      <c r="AE73" s="3">
        <v>440</v>
      </c>
      <c r="AF73" s="3">
        <v>411</v>
      </c>
      <c r="AG73" s="3">
        <v>468</v>
      </c>
      <c r="AL73" s="4" t="s">
        <v>195</v>
      </c>
      <c r="AM73" s="3">
        <v>45.8</v>
      </c>
      <c r="AN73" s="3">
        <v>52</v>
      </c>
      <c r="AO73" s="3">
        <v>57.1</v>
      </c>
      <c r="AP73" s="3">
        <v>79.599999999999994</v>
      </c>
      <c r="AQ73" s="3">
        <v>45.6</v>
      </c>
    </row>
    <row r="74" spans="1:43" x14ac:dyDescent="0.35">
      <c r="B74" s="39" t="s">
        <v>107</v>
      </c>
      <c r="C74" s="30"/>
      <c r="D74" s="7" t="s">
        <v>22</v>
      </c>
      <c r="E74" s="7">
        <v>5.8209999999999997</v>
      </c>
      <c r="F74" s="7">
        <v>78.621099999999998</v>
      </c>
      <c r="G74" s="7">
        <v>2.42</v>
      </c>
      <c r="H74" s="8" t="s">
        <v>108</v>
      </c>
      <c r="I74" s="37"/>
      <c r="J74" s="37" t="s">
        <v>107</v>
      </c>
      <c r="K74" s="30"/>
      <c r="L74" s="7" t="s">
        <v>22</v>
      </c>
      <c r="M74" s="7">
        <v>3.782</v>
      </c>
      <c r="N74" s="7">
        <v>934.87919999999997</v>
      </c>
      <c r="O74" s="7">
        <v>7.1769999999999996</v>
      </c>
      <c r="P74" s="8" t="s">
        <v>108</v>
      </c>
      <c r="S74" s="37" t="s">
        <v>104</v>
      </c>
      <c r="T74" s="7">
        <v>876.19349999999997</v>
      </c>
      <c r="U74" s="7">
        <v>77.147199999999998</v>
      </c>
      <c r="V74" s="30">
        <f t="shared" si="5"/>
        <v>11.357424507953626</v>
      </c>
      <c r="W74" s="30">
        <f t="shared" si="4"/>
        <v>440.90900341625394</v>
      </c>
      <c r="X74" s="37"/>
      <c r="Y74" s="30"/>
      <c r="AB74" s="4" t="s">
        <v>196</v>
      </c>
      <c r="AC74" s="3">
        <v>111</v>
      </c>
      <c r="AD74" s="3">
        <v>118</v>
      </c>
      <c r="AE74" s="3">
        <v>147</v>
      </c>
      <c r="AF74" s="3">
        <v>137</v>
      </c>
      <c r="AG74" s="3">
        <v>156</v>
      </c>
      <c r="AL74" s="4" t="s">
        <v>196</v>
      </c>
      <c r="AM74" s="3">
        <v>15.3</v>
      </c>
      <c r="AN74" s="3">
        <v>17.3</v>
      </c>
      <c r="AO74" s="3">
        <v>19</v>
      </c>
      <c r="AP74" s="3">
        <v>26.5</v>
      </c>
      <c r="AQ74" s="3">
        <v>15.2</v>
      </c>
    </row>
    <row r="75" spans="1:43" x14ac:dyDescent="0.35">
      <c r="B75" s="39" t="s">
        <v>110</v>
      </c>
      <c r="C75" s="30"/>
      <c r="D75" s="7" t="s">
        <v>22</v>
      </c>
      <c r="E75" s="7">
        <v>5.8129999999999997</v>
      </c>
      <c r="F75" s="7">
        <v>66.035799999999995</v>
      </c>
      <c r="G75" s="7">
        <v>2.0329999999999999</v>
      </c>
      <c r="H75" s="8" t="s">
        <v>111</v>
      </c>
      <c r="I75" s="37"/>
      <c r="J75" s="37" t="s">
        <v>110</v>
      </c>
      <c r="K75" s="30"/>
      <c r="L75" s="7" t="s">
        <v>22</v>
      </c>
      <c r="M75" s="7">
        <v>3.7829999999999999</v>
      </c>
      <c r="N75" s="7">
        <v>724.08870000000002</v>
      </c>
      <c r="O75" s="7">
        <v>5.5880000000000001</v>
      </c>
      <c r="P75" s="8" t="s">
        <v>111</v>
      </c>
      <c r="S75" s="37" t="s">
        <v>107</v>
      </c>
      <c r="T75" s="7">
        <v>934.87919999999997</v>
      </c>
      <c r="U75" s="7">
        <v>78.621099999999998</v>
      </c>
      <c r="V75" s="30">
        <f t="shared" si="5"/>
        <v>11.890945306031078</v>
      </c>
      <c r="W75" s="30">
        <f t="shared" si="4"/>
        <v>457.79257297566699</v>
      </c>
      <c r="X75" s="37"/>
      <c r="Y75" s="30"/>
      <c r="AB75" s="4"/>
      <c r="AC75" s="3"/>
      <c r="AD75" s="3"/>
      <c r="AE75" s="3"/>
      <c r="AF75" s="3"/>
      <c r="AG75" s="3"/>
      <c r="AL75" s="4"/>
      <c r="AM75" s="3"/>
      <c r="AN75" s="3"/>
      <c r="AO75" s="3"/>
      <c r="AP75" s="3"/>
      <c r="AQ75" s="3"/>
    </row>
    <row r="76" spans="1:43" x14ac:dyDescent="0.35">
      <c r="B76" s="39" t="s">
        <v>112</v>
      </c>
      <c r="C76" s="30"/>
      <c r="D76" s="7" t="s">
        <v>22</v>
      </c>
      <c r="E76" s="7">
        <v>5.7919999999999998</v>
      </c>
      <c r="F76" s="7">
        <v>64.394199999999998</v>
      </c>
      <c r="G76" s="7">
        <v>1.982</v>
      </c>
      <c r="H76" s="8" t="s">
        <v>113</v>
      </c>
      <c r="I76" s="37"/>
      <c r="J76" s="37" t="s">
        <v>112</v>
      </c>
      <c r="K76" s="30"/>
      <c r="L76" s="7" t="s">
        <v>22</v>
      </c>
      <c r="M76" s="7">
        <v>3.7810000000000001</v>
      </c>
      <c r="N76" s="7">
        <v>756.61260000000004</v>
      </c>
      <c r="O76" s="7">
        <v>5.8330000000000002</v>
      </c>
      <c r="P76" s="8" t="s">
        <v>113</v>
      </c>
      <c r="S76" s="37" t="s">
        <v>110</v>
      </c>
      <c r="T76" s="7">
        <v>724.08870000000002</v>
      </c>
      <c r="U76" s="7">
        <v>66.035799999999995</v>
      </c>
      <c r="V76" s="30">
        <f t="shared" si="5"/>
        <v>10.965093176731411</v>
      </c>
      <c r="W76" s="30">
        <f t="shared" si="4"/>
        <v>428.49345495985477</v>
      </c>
      <c r="X76" s="37"/>
      <c r="Y76" s="30"/>
      <c r="AB76" s="4" t="s">
        <v>197</v>
      </c>
      <c r="AC76" s="3">
        <v>1698</v>
      </c>
      <c r="AD76" s="3">
        <v>2711</v>
      </c>
      <c r="AE76" s="3">
        <v>2501</v>
      </c>
      <c r="AF76" s="3">
        <v>2446</v>
      </c>
      <c r="AG76" s="3">
        <v>2523</v>
      </c>
      <c r="AL76" s="4" t="s">
        <v>197</v>
      </c>
      <c r="AM76" s="3">
        <v>301</v>
      </c>
      <c r="AN76" s="3">
        <v>507</v>
      </c>
      <c r="AO76" s="3">
        <v>449</v>
      </c>
      <c r="AP76" s="3">
        <v>441</v>
      </c>
      <c r="AQ76" s="3">
        <v>451</v>
      </c>
    </row>
    <row r="77" spans="1:43" x14ac:dyDescent="0.35">
      <c r="B77" s="39" t="s">
        <v>114</v>
      </c>
      <c r="C77" s="30"/>
      <c r="D77" s="7" t="s">
        <v>22</v>
      </c>
      <c r="E77" s="7">
        <v>5.7880000000000003</v>
      </c>
      <c r="F77" s="7">
        <v>67.981999999999999</v>
      </c>
      <c r="G77" s="7">
        <v>2.093</v>
      </c>
      <c r="H77" s="8" t="s">
        <v>115</v>
      </c>
      <c r="I77" s="37"/>
      <c r="J77" s="37" t="s">
        <v>114</v>
      </c>
      <c r="K77" s="30"/>
      <c r="L77" s="7" t="s">
        <v>22</v>
      </c>
      <c r="M77" s="7">
        <v>3.782</v>
      </c>
      <c r="N77" s="7">
        <v>806.51800000000003</v>
      </c>
      <c r="O77" s="7">
        <v>6.2089999999999996</v>
      </c>
      <c r="P77" s="8" t="s">
        <v>115</v>
      </c>
      <c r="S77" s="37" t="s">
        <v>112</v>
      </c>
      <c r="T77" s="7">
        <v>756.61260000000004</v>
      </c>
      <c r="U77" s="7">
        <v>64.394199999999998</v>
      </c>
      <c r="V77" s="30">
        <f t="shared" si="5"/>
        <v>11.749701060033358</v>
      </c>
      <c r="W77" s="30">
        <f t="shared" si="4"/>
        <v>453.32281835548599</v>
      </c>
      <c r="X77" s="37"/>
      <c r="Y77" s="30"/>
      <c r="AB77" s="4" t="s">
        <v>198</v>
      </c>
      <c r="AC77" s="3">
        <v>2209</v>
      </c>
      <c r="AD77" s="3">
        <v>3255</v>
      </c>
      <c r="AE77" s="3">
        <v>3178</v>
      </c>
      <c r="AF77" s="3">
        <v>3078</v>
      </c>
      <c r="AG77" s="3">
        <v>3242</v>
      </c>
      <c r="AL77" s="4" t="s">
        <v>198</v>
      </c>
      <c r="AM77" s="3">
        <v>371</v>
      </c>
      <c r="AN77" s="3">
        <v>587</v>
      </c>
      <c r="AO77" s="3">
        <v>537</v>
      </c>
      <c r="AP77" s="3">
        <v>563</v>
      </c>
      <c r="AQ77" s="3">
        <v>521</v>
      </c>
    </row>
    <row r="78" spans="1:43" x14ac:dyDescent="0.35">
      <c r="B78" s="39" t="s">
        <v>185</v>
      </c>
      <c r="C78" s="30"/>
      <c r="D78" s="7" t="s">
        <v>22</v>
      </c>
      <c r="E78" s="7">
        <v>5.7859999999999996</v>
      </c>
      <c r="F78" s="7">
        <v>77.234200000000001</v>
      </c>
      <c r="G78" s="7">
        <v>2.3769999999999998</v>
      </c>
      <c r="H78" s="8" t="s">
        <v>199</v>
      </c>
      <c r="I78" s="37"/>
      <c r="J78" s="39" t="s">
        <v>185</v>
      </c>
      <c r="K78" s="30"/>
      <c r="L78" s="7" t="s">
        <v>22</v>
      </c>
      <c r="M78" s="7">
        <v>3.7669999999999999</v>
      </c>
      <c r="N78" s="7">
        <v>680.18230000000005</v>
      </c>
      <c r="O78" s="7">
        <v>5.2569999999999997</v>
      </c>
      <c r="P78" s="8" t="s">
        <v>199</v>
      </c>
      <c r="S78" s="37" t="s">
        <v>114</v>
      </c>
      <c r="T78" s="7">
        <v>806.51800000000003</v>
      </c>
      <c r="U78" s="7">
        <v>67.981999999999999</v>
      </c>
      <c r="V78" s="30">
        <f t="shared" si="5"/>
        <v>11.863699214497956</v>
      </c>
      <c r="W78" s="30">
        <f t="shared" si="4"/>
        <v>456.93035488917576</v>
      </c>
      <c r="X78" s="37"/>
      <c r="Y78" s="30"/>
    </row>
    <row r="79" spans="1:43" x14ac:dyDescent="0.35">
      <c r="B79" s="39" t="s">
        <v>188</v>
      </c>
      <c r="C79" s="30"/>
      <c r="D79" s="7" t="s">
        <v>22</v>
      </c>
      <c r="E79" s="7">
        <v>5.798</v>
      </c>
      <c r="F79" s="7">
        <v>77.095600000000005</v>
      </c>
      <c r="G79" s="7">
        <v>2.3730000000000002</v>
      </c>
      <c r="H79" s="8" t="s">
        <v>200</v>
      </c>
      <c r="I79" s="37"/>
      <c r="J79" s="39" t="s">
        <v>188</v>
      </c>
      <c r="K79" s="30"/>
      <c r="L79" s="7" t="s">
        <v>22</v>
      </c>
      <c r="M79" s="7">
        <v>3.7719999999999998</v>
      </c>
      <c r="N79" s="7">
        <v>738.50900000000001</v>
      </c>
      <c r="O79" s="7">
        <v>5.6970000000000001</v>
      </c>
      <c r="P79" s="8" t="s">
        <v>200</v>
      </c>
      <c r="S79" s="39" t="s">
        <v>180</v>
      </c>
      <c r="T79" s="7">
        <v>493.2912</v>
      </c>
      <c r="U79" s="7">
        <v>35.531100000000002</v>
      </c>
      <c r="V79" s="30">
        <f>T79/U79</f>
        <v>13.883364151405388</v>
      </c>
      <c r="W79" s="30">
        <f>(V79-$Y$49)/$Y$48</f>
        <v>520.84380225966413</v>
      </c>
      <c r="X79" s="37"/>
      <c r="Y79" s="30"/>
    </row>
    <row r="80" spans="1:43" x14ac:dyDescent="0.35">
      <c r="B80" s="37" t="s">
        <v>190</v>
      </c>
      <c r="C80" s="30"/>
      <c r="D80" s="7" t="s">
        <v>22</v>
      </c>
      <c r="E80" s="7">
        <v>5.8049999999999997</v>
      </c>
      <c r="F80" s="7">
        <v>75.513599999999997</v>
      </c>
      <c r="G80" s="7">
        <v>2.3239999999999998</v>
      </c>
      <c r="H80" s="8" t="s">
        <v>201</v>
      </c>
      <c r="I80" s="37"/>
      <c r="J80" s="37" t="s">
        <v>190</v>
      </c>
      <c r="K80" s="30"/>
      <c r="L80" s="7" t="s">
        <v>22</v>
      </c>
      <c r="M80" s="7">
        <v>3.786</v>
      </c>
      <c r="N80" s="7">
        <v>768.928</v>
      </c>
      <c r="O80" s="7">
        <v>5.9260000000000002</v>
      </c>
      <c r="P80" s="8" t="s">
        <v>201</v>
      </c>
      <c r="S80" s="39" t="s">
        <v>183</v>
      </c>
      <c r="T80" s="7">
        <v>471.44009999999997</v>
      </c>
      <c r="U80" s="7">
        <v>35.346200000000003</v>
      </c>
      <c r="V80" s="30">
        <f>T80/U80</f>
        <v>13.337787371768393</v>
      </c>
      <c r="W80" s="30">
        <f>(V80-$Y$49)/$Y$48</f>
        <v>503.57871429646809</v>
      </c>
      <c r="X80" s="37"/>
      <c r="Y80" s="30"/>
    </row>
    <row r="81" spans="1:25" x14ac:dyDescent="0.35">
      <c r="I81" s="37"/>
      <c r="S81" s="39" t="s">
        <v>186</v>
      </c>
      <c r="T81" s="7">
        <v>448.16890000000001</v>
      </c>
      <c r="U81" s="7">
        <v>35.1188</v>
      </c>
      <c r="V81" s="30">
        <f>T81/U81</f>
        <v>12.761509504880577</v>
      </c>
      <c r="W81" s="30">
        <f>(V81-$Y$49)/$Y$48</f>
        <v>485.34207293925874</v>
      </c>
      <c r="X81" s="37"/>
      <c r="Y81" s="30"/>
    </row>
    <row r="83" spans="1:25" x14ac:dyDescent="0.35">
      <c r="A83" s="28"/>
      <c r="B83" s="34" t="s">
        <v>1</v>
      </c>
      <c r="C83" s="49" t="s">
        <v>2</v>
      </c>
      <c r="D83" s="49"/>
      <c r="E83" s="49"/>
      <c r="F83" s="49"/>
      <c r="G83" s="49"/>
      <c r="H83" s="49"/>
      <c r="I83" s="30"/>
      <c r="J83" s="34" t="s">
        <v>1</v>
      </c>
      <c r="K83" s="49" t="s">
        <v>3</v>
      </c>
      <c r="L83" s="49"/>
      <c r="M83" s="49"/>
      <c r="N83" s="49"/>
      <c r="O83" s="49"/>
      <c r="P83" s="49"/>
      <c r="Q83" s="37"/>
      <c r="R83" s="30"/>
      <c r="S83" s="1" t="s">
        <v>4</v>
      </c>
      <c r="T83" s="1" t="s">
        <v>5</v>
      </c>
      <c r="U83" s="1" t="s">
        <v>2</v>
      </c>
      <c r="V83" s="1" t="s">
        <v>6</v>
      </c>
    </row>
    <row r="84" spans="1:25" x14ac:dyDescent="0.35">
      <c r="B84" s="34" t="s">
        <v>8</v>
      </c>
      <c r="C84" s="30"/>
      <c r="D84" s="35" t="s">
        <v>9</v>
      </c>
      <c r="E84" s="35" t="s">
        <v>10</v>
      </c>
      <c r="F84" s="35" t="s">
        <v>11</v>
      </c>
      <c r="G84" s="35" t="s">
        <v>12</v>
      </c>
      <c r="H84" s="36" t="s">
        <v>13</v>
      </c>
      <c r="I84" s="34"/>
      <c r="J84" s="36" t="s">
        <v>8</v>
      </c>
      <c r="K84" s="30"/>
      <c r="L84" s="35" t="s">
        <v>9</v>
      </c>
      <c r="M84" s="35" t="s">
        <v>10</v>
      </c>
      <c r="N84" s="35" t="s">
        <v>11</v>
      </c>
      <c r="O84" s="35" t="s">
        <v>12</v>
      </c>
      <c r="P84" s="36" t="s">
        <v>13</v>
      </c>
      <c r="S84" s="37">
        <v>100</v>
      </c>
      <c r="T84" s="7">
        <v>34.4465</v>
      </c>
      <c r="U84" s="7">
        <v>56.39</v>
      </c>
      <c r="V84" s="30">
        <f>T84/U84</f>
        <v>0.61086185493881895</v>
      </c>
      <c r="W84" s="30"/>
      <c r="X84" s="30"/>
      <c r="Y84" s="30"/>
    </row>
    <row r="85" spans="1:25" x14ac:dyDescent="0.35">
      <c r="B85" s="37" t="s">
        <v>21</v>
      </c>
      <c r="C85" s="30"/>
      <c r="D85" s="7" t="s">
        <v>22</v>
      </c>
      <c r="E85" s="7">
        <v>6.0279999999999996</v>
      </c>
      <c r="F85" s="7">
        <v>56.39</v>
      </c>
      <c r="G85" s="7">
        <v>1.736</v>
      </c>
      <c r="H85" s="8" t="s">
        <v>202</v>
      </c>
      <c r="I85" s="37"/>
      <c r="J85" s="37" t="s">
        <v>21</v>
      </c>
      <c r="K85" s="30"/>
      <c r="L85" s="7" t="s">
        <v>22</v>
      </c>
      <c r="M85" s="7">
        <v>3.8820000000000001</v>
      </c>
      <c r="N85" s="7">
        <v>34.4465</v>
      </c>
      <c r="O85" s="7">
        <v>0.38900000000000001</v>
      </c>
      <c r="P85" s="8" t="s">
        <v>202</v>
      </c>
      <c r="Q85" s="47"/>
      <c r="R85" s="48"/>
      <c r="S85" s="37">
        <v>250</v>
      </c>
      <c r="T85" s="7">
        <v>94.586100000000002</v>
      </c>
      <c r="U85" s="7">
        <v>54.7714</v>
      </c>
      <c r="V85" s="30">
        <f t="shared" ref="V85:V90" si="6">T85/U85</f>
        <v>1.7269250010041737</v>
      </c>
      <c r="W85" s="30"/>
      <c r="X85" s="30"/>
      <c r="Y85" s="30"/>
    </row>
    <row r="86" spans="1:25" x14ac:dyDescent="0.35">
      <c r="B86" s="37" t="s">
        <v>24</v>
      </c>
      <c r="C86" s="30"/>
      <c r="D86" s="7" t="s">
        <v>22</v>
      </c>
      <c r="E86" s="7">
        <v>6.02</v>
      </c>
      <c r="F86" s="7">
        <v>54.7714</v>
      </c>
      <c r="G86" s="7">
        <v>1.6859999999999999</v>
      </c>
      <c r="H86" s="8" t="s">
        <v>203</v>
      </c>
      <c r="I86" s="37"/>
      <c r="J86" s="37" t="s">
        <v>24</v>
      </c>
      <c r="K86" s="30"/>
      <c r="L86" s="7" t="s">
        <v>22</v>
      </c>
      <c r="M86" s="7">
        <v>3.8759999999999999</v>
      </c>
      <c r="N86" s="7">
        <v>94.586100000000002</v>
      </c>
      <c r="O86" s="7">
        <v>0.84199999999999997</v>
      </c>
      <c r="P86" s="8" t="s">
        <v>203</v>
      </c>
      <c r="Q86" s="47"/>
      <c r="R86" s="48"/>
      <c r="S86" s="37">
        <v>500</v>
      </c>
      <c r="T86" s="7">
        <v>182.27350000000001</v>
      </c>
      <c r="U86" s="7">
        <v>54.847999999999999</v>
      </c>
      <c r="V86" s="30">
        <f t="shared" si="6"/>
        <v>3.3232478850641778</v>
      </c>
      <c r="W86" s="30"/>
      <c r="X86" s="30"/>
      <c r="Y86" s="30"/>
    </row>
    <row r="87" spans="1:25" x14ac:dyDescent="0.35">
      <c r="B87" s="37" t="s">
        <v>26</v>
      </c>
      <c r="C87" s="30"/>
      <c r="D87" s="7" t="s">
        <v>22</v>
      </c>
      <c r="E87" s="7">
        <v>6.0250000000000004</v>
      </c>
      <c r="F87" s="7">
        <v>54.847999999999999</v>
      </c>
      <c r="G87" s="7">
        <v>1.6879999999999999</v>
      </c>
      <c r="H87" s="8" t="s">
        <v>204</v>
      </c>
      <c r="I87" s="37"/>
      <c r="J87" s="37" t="s">
        <v>26</v>
      </c>
      <c r="K87" s="30"/>
      <c r="L87" s="7" t="s">
        <v>22</v>
      </c>
      <c r="M87" s="7">
        <v>3.8620000000000001</v>
      </c>
      <c r="N87" s="7">
        <v>182.27350000000001</v>
      </c>
      <c r="O87" s="7">
        <v>1.5029999999999999</v>
      </c>
      <c r="P87" s="8" t="s">
        <v>204</v>
      </c>
      <c r="S87" s="37">
        <v>750</v>
      </c>
      <c r="T87" s="7">
        <v>296.19869999999997</v>
      </c>
      <c r="U87" s="7">
        <v>58.305300000000003</v>
      </c>
      <c r="V87" s="30">
        <f t="shared" si="6"/>
        <v>5.0801333669494877</v>
      </c>
      <c r="W87" s="30"/>
      <c r="X87" s="30"/>
      <c r="Y87" s="30"/>
    </row>
    <row r="88" spans="1:25" x14ac:dyDescent="0.35">
      <c r="B88" s="37" t="s">
        <v>28</v>
      </c>
      <c r="C88" s="30"/>
      <c r="D88" s="7" t="s">
        <v>22</v>
      </c>
      <c r="E88" s="7">
        <v>5.9880000000000004</v>
      </c>
      <c r="F88" s="7">
        <v>58.305300000000003</v>
      </c>
      <c r="G88" s="7">
        <v>1.7949999999999999</v>
      </c>
      <c r="H88" s="8" t="s">
        <v>205</v>
      </c>
      <c r="I88" s="37"/>
      <c r="J88" s="37" t="s">
        <v>28</v>
      </c>
      <c r="K88" s="30"/>
      <c r="L88" s="7" t="s">
        <v>22</v>
      </c>
      <c r="M88" s="7">
        <v>3.8460000000000001</v>
      </c>
      <c r="N88" s="7">
        <v>296.19869999999997</v>
      </c>
      <c r="O88" s="7">
        <v>2.3620000000000001</v>
      </c>
      <c r="P88" s="8" t="s">
        <v>205</v>
      </c>
      <c r="S88" s="37">
        <v>1000</v>
      </c>
      <c r="T88" s="7">
        <v>400.16800000000001</v>
      </c>
      <c r="U88" s="7">
        <v>56.822200000000002</v>
      </c>
      <c r="V88" s="30">
        <f t="shared" si="6"/>
        <v>7.0424587573166821</v>
      </c>
      <c r="W88" s="30"/>
      <c r="X88" s="30" t="s">
        <v>30</v>
      </c>
      <c r="Y88" s="30">
        <v>7.4999999999999997E-3</v>
      </c>
    </row>
    <row r="89" spans="1:25" x14ac:dyDescent="0.35">
      <c r="B89" s="37" t="s">
        <v>31</v>
      </c>
      <c r="C89" s="30"/>
      <c r="D89" s="7" t="s">
        <v>22</v>
      </c>
      <c r="E89" s="7">
        <v>6.024</v>
      </c>
      <c r="F89" s="7">
        <v>56.822200000000002</v>
      </c>
      <c r="G89" s="7">
        <v>1.7490000000000001</v>
      </c>
      <c r="H89" s="8" t="s">
        <v>206</v>
      </c>
      <c r="I89" s="37"/>
      <c r="J89" s="37" t="s">
        <v>31</v>
      </c>
      <c r="K89" s="30"/>
      <c r="L89" s="7" t="s">
        <v>22</v>
      </c>
      <c r="M89" s="7">
        <v>3.8679999999999999</v>
      </c>
      <c r="N89" s="7">
        <v>400.16800000000001</v>
      </c>
      <c r="O89" s="7">
        <v>3.1459999999999999</v>
      </c>
      <c r="P89" s="8" t="s">
        <v>206</v>
      </c>
      <c r="S89" s="37">
        <v>2500</v>
      </c>
      <c r="T89" s="7">
        <v>1086.8357000000001</v>
      </c>
      <c r="U89" s="7">
        <v>55.3782</v>
      </c>
      <c r="V89" s="30">
        <f t="shared" si="6"/>
        <v>19.625695670859653</v>
      </c>
      <c r="W89" s="30"/>
      <c r="X89" s="30" t="s">
        <v>33</v>
      </c>
      <c r="Y89" s="30">
        <v>-0.22900000000000001</v>
      </c>
    </row>
    <row r="90" spans="1:25" x14ac:dyDescent="0.35">
      <c r="B90" s="37" t="s">
        <v>34</v>
      </c>
      <c r="D90" s="7" t="s">
        <v>22</v>
      </c>
      <c r="E90" s="7">
        <v>5.9960000000000004</v>
      </c>
      <c r="F90" s="7">
        <v>55.3782</v>
      </c>
      <c r="G90" s="7">
        <v>1.7050000000000001</v>
      </c>
      <c r="H90" s="8" t="s">
        <v>207</v>
      </c>
      <c r="I90" s="37"/>
      <c r="J90" s="37" t="s">
        <v>34</v>
      </c>
      <c r="K90" s="30"/>
      <c r="L90" s="7" t="s">
        <v>22</v>
      </c>
      <c r="M90" s="7">
        <v>3.85</v>
      </c>
      <c r="N90" s="7">
        <v>1086.8357000000001</v>
      </c>
      <c r="O90" s="7">
        <v>8.3219999999999992</v>
      </c>
      <c r="P90" s="8" t="s">
        <v>207</v>
      </c>
      <c r="S90" s="37">
        <v>5000</v>
      </c>
      <c r="T90" s="7">
        <v>2094.9346999999998</v>
      </c>
      <c r="U90" s="7">
        <v>56.6295</v>
      </c>
      <c r="V90" s="30">
        <f t="shared" si="6"/>
        <v>36.99369939695741</v>
      </c>
      <c r="W90" s="30"/>
    </row>
    <row r="91" spans="1:25" x14ac:dyDescent="0.35">
      <c r="B91" s="9" t="s">
        <v>139</v>
      </c>
      <c r="D91" s="7" t="s">
        <v>22</v>
      </c>
      <c r="E91" s="7">
        <v>5.99</v>
      </c>
      <c r="F91" s="7">
        <v>56.6295</v>
      </c>
      <c r="G91" s="7">
        <v>1.7430000000000001</v>
      </c>
      <c r="H91" s="8" t="s">
        <v>208</v>
      </c>
      <c r="J91" s="9" t="s">
        <v>139</v>
      </c>
      <c r="L91" s="7" t="s">
        <v>22</v>
      </c>
      <c r="M91" s="7">
        <v>3.8530000000000002</v>
      </c>
      <c r="N91" s="7">
        <v>2094.9346999999998</v>
      </c>
      <c r="O91" s="7">
        <v>15.922000000000001</v>
      </c>
      <c r="P91" s="8" t="s">
        <v>208</v>
      </c>
      <c r="X91" s="30"/>
      <c r="Y91" s="30"/>
    </row>
    <row r="92" spans="1:25" x14ac:dyDescent="0.35">
      <c r="B92" s="37" t="s">
        <v>209</v>
      </c>
      <c r="C92" s="7"/>
      <c r="D92" s="7" t="s">
        <v>22</v>
      </c>
      <c r="E92" s="7">
        <v>5.9930000000000003</v>
      </c>
      <c r="F92" s="7">
        <v>57.749499999999998</v>
      </c>
      <c r="G92" s="7">
        <v>1.778</v>
      </c>
      <c r="H92" s="8" t="s">
        <v>210</v>
      </c>
      <c r="I92" s="37"/>
      <c r="J92" s="37" t="s">
        <v>209</v>
      </c>
      <c r="K92" s="30"/>
      <c r="L92" s="7" t="s">
        <v>22</v>
      </c>
      <c r="M92" s="7">
        <v>3.855</v>
      </c>
      <c r="N92" s="7">
        <v>896.89549999999997</v>
      </c>
      <c r="O92" s="7">
        <v>6.891</v>
      </c>
      <c r="P92" s="8" t="s">
        <v>210</v>
      </c>
      <c r="S92" s="37" t="s">
        <v>36</v>
      </c>
      <c r="T92" s="7">
        <v>896.89549999999997</v>
      </c>
      <c r="U92" s="7">
        <v>57.749499999999998</v>
      </c>
      <c r="V92" s="30">
        <f>T92/U92</f>
        <v>15.530792474393717</v>
      </c>
      <c r="W92" s="30">
        <f>(V92-$Y$89)/$Y$88</f>
        <v>2101.3056632524954</v>
      </c>
      <c r="X92" s="30"/>
      <c r="Y92" s="30"/>
    </row>
    <row r="93" spans="1:25" x14ac:dyDescent="0.35">
      <c r="B93" s="37" t="s">
        <v>211</v>
      </c>
      <c r="C93" s="7"/>
      <c r="D93" s="7" t="s">
        <v>22</v>
      </c>
      <c r="E93" s="7">
        <v>6</v>
      </c>
      <c r="F93" s="7">
        <v>55.399700000000003</v>
      </c>
      <c r="G93" s="7">
        <v>1.7050000000000001</v>
      </c>
      <c r="H93" s="8" t="s">
        <v>212</v>
      </c>
      <c r="I93" s="37"/>
      <c r="J93" s="37" t="s">
        <v>211</v>
      </c>
      <c r="K93" s="30"/>
      <c r="L93" s="7" t="s">
        <v>22</v>
      </c>
      <c r="M93" s="7">
        <v>3.8580000000000001</v>
      </c>
      <c r="N93" s="7">
        <v>985.69029999999998</v>
      </c>
      <c r="O93" s="7">
        <v>7.56</v>
      </c>
      <c r="P93" s="8" t="s">
        <v>212</v>
      </c>
      <c r="S93" s="37" t="s">
        <v>38</v>
      </c>
      <c r="T93" s="7">
        <v>985.69029999999998</v>
      </c>
      <c r="U93" s="7">
        <v>55.399700000000003</v>
      </c>
      <c r="V93" s="30">
        <f t="shared" ref="V93:V106" si="7">T93/U93</f>
        <v>17.792340030722187</v>
      </c>
      <c r="W93" s="30">
        <f t="shared" ref="W93:W119" si="8">(V93-$Y$89)/$Y$88</f>
        <v>2402.845337429625</v>
      </c>
      <c r="X93" s="30"/>
      <c r="Y93" s="30"/>
    </row>
    <row r="94" spans="1:25" x14ac:dyDescent="0.35">
      <c r="B94" s="37" t="s">
        <v>213</v>
      </c>
      <c r="C94" s="7"/>
      <c r="D94" s="7" t="s">
        <v>22</v>
      </c>
      <c r="E94" s="7">
        <v>6.0030000000000001</v>
      </c>
      <c r="F94" s="7">
        <v>69.270300000000006</v>
      </c>
      <c r="G94" s="7">
        <v>2.1320000000000001</v>
      </c>
      <c r="H94" s="8" t="s">
        <v>214</v>
      </c>
      <c r="I94" s="37"/>
      <c r="J94" s="37" t="s">
        <v>213</v>
      </c>
      <c r="K94" s="30"/>
      <c r="L94" s="7" t="s">
        <v>22</v>
      </c>
      <c r="M94" s="7">
        <v>3.8580000000000001</v>
      </c>
      <c r="N94" s="7">
        <v>964.71659999999997</v>
      </c>
      <c r="O94" s="7">
        <v>7.4020000000000001</v>
      </c>
      <c r="P94" s="8" t="s">
        <v>214</v>
      </c>
      <c r="S94" s="37" t="s">
        <v>40</v>
      </c>
      <c r="T94" s="7">
        <v>964.71659999999997</v>
      </c>
      <c r="U94" s="7">
        <v>69.270300000000006</v>
      </c>
      <c r="V94" s="30">
        <f t="shared" si="7"/>
        <v>13.926843105919852</v>
      </c>
      <c r="W94" s="30">
        <f t="shared" si="8"/>
        <v>1887.4457474559804</v>
      </c>
      <c r="X94" s="30"/>
      <c r="Y94" s="30"/>
    </row>
    <row r="95" spans="1:25" x14ac:dyDescent="0.35">
      <c r="B95" s="39" t="s">
        <v>42</v>
      </c>
      <c r="C95" s="7"/>
      <c r="D95" s="7" t="s">
        <v>22</v>
      </c>
      <c r="E95" s="7">
        <v>5.9710000000000001</v>
      </c>
      <c r="F95" s="7">
        <v>57.054299999999998</v>
      </c>
      <c r="G95" s="7">
        <v>1.756</v>
      </c>
      <c r="H95" s="8" t="s">
        <v>215</v>
      </c>
      <c r="I95" s="37"/>
      <c r="J95" s="37" t="s">
        <v>42</v>
      </c>
      <c r="K95" s="30"/>
      <c r="L95" s="7" t="s">
        <v>22</v>
      </c>
      <c r="M95" s="7">
        <v>3.85</v>
      </c>
      <c r="N95" s="7">
        <v>1189.8497</v>
      </c>
      <c r="O95" s="7">
        <v>9.0990000000000002</v>
      </c>
      <c r="P95" s="8" t="s">
        <v>215</v>
      </c>
      <c r="S95" s="37" t="s">
        <v>42</v>
      </c>
      <c r="T95" s="7">
        <v>1189.8497</v>
      </c>
      <c r="U95" s="7">
        <v>57.054299999999998</v>
      </c>
      <c r="V95" s="30">
        <f t="shared" si="7"/>
        <v>20.854689304750035</v>
      </c>
      <c r="W95" s="30">
        <f t="shared" si="8"/>
        <v>2811.1585739666716</v>
      </c>
      <c r="X95" s="30"/>
      <c r="Y95" s="30"/>
    </row>
    <row r="96" spans="1:25" x14ac:dyDescent="0.35">
      <c r="B96" s="39" t="s">
        <v>44</v>
      </c>
      <c r="C96" s="7"/>
      <c r="D96" s="7" t="s">
        <v>22</v>
      </c>
      <c r="E96" s="7">
        <v>5.9950000000000001</v>
      </c>
      <c r="F96" s="7">
        <v>57.753799999999998</v>
      </c>
      <c r="G96" s="7">
        <v>1.778</v>
      </c>
      <c r="H96" s="8" t="s">
        <v>216</v>
      </c>
      <c r="I96" s="37"/>
      <c r="J96" s="37" t="s">
        <v>44</v>
      </c>
      <c r="K96" s="30"/>
      <c r="L96" s="7" t="s">
        <v>22</v>
      </c>
      <c r="M96" s="7">
        <v>3.8460000000000001</v>
      </c>
      <c r="N96" s="7">
        <v>1318.6075000000001</v>
      </c>
      <c r="O96" s="7">
        <v>10.07</v>
      </c>
      <c r="P96" s="8" t="s">
        <v>216</v>
      </c>
      <c r="S96" s="37" t="s">
        <v>44</v>
      </c>
      <c r="T96" s="7">
        <v>1318.6075000000001</v>
      </c>
      <c r="U96" s="7">
        <v>57.753799999999998</v>
      </c>
      <c r="V96" s="30">
        <f t="shared" si="7"/>
        <v>22.831527968722405</v>
      </c>
      <c r="W96" s="30">
        <f t="shared" si="8"/>
        <v>3074.7370624963205</v>
      </c>
      <c r="X96" s="30"/>
      <c r="Y96" s="30"/>
    </row>
    <row r="97" spans="1:25" x14ac:dyDescent="0.35">
      <c r="B97" s="39" t="s">
        <v>47</v>
      </c>
      <c r="C97" s="7"/>
      <c r="D97" s="7" t="s">
        <v>22</v>
      </c>
      <c r="E97" s="7">
        <v>6.0119999999999996</v>
      </c>
      <c r="F97" s="7">
        <v>55.195799999999998</v>
      </c>
      <c r="G97" s="7">
        <v>1.6990000000000001</v>
      </c>
      <c r="H97" s="8" t="s">
        <v>217</v>
      </c>
      <c r="I97" s="37"/>
      <c r="J97" s="37" t="s">
        <v>47</v>
      </c>
      <c r="K97" s="30"/>
      <c r="L97" s="7" t="s">
        <v>22</v>
      </c>
      <c r="M97" s="7">
        <v>3.8679999999999999</v>
      </c>
      <c r="N97" s="7">
        <v>1216.5497</v>
      </c>
      <c r="O97" s="7">
        <v>9.3000000000000007</v>
      </c>
      <c r="P97" s="8" t="s">
        <v>217</v>
      </c>
      <c r="S97" s="37" t="s">
        <v>47</v>
      </c>
      <c r="T97" s="7">
        <v>1216.5497</v>
      </c>
      <c r="U97" s="7">
        <v>55.195799999999998</v>
      </c>
      <c r="V97" s="30">
        <f t="shared" si="7"/>
        <v>22.040620844339607</v>
      </c>
      <c r="W97" s="30">
        <f t="shared" si="8"/>
        <v>2969.2827792452808</v>
      </c>
      <c r="X97" s="30"/>
      <c r="Y97" s="30"/>
    </row>
    <row r="98" spans="1:25" x14ac:dyDescent="0.35">
      <c r="B98" s="39" t="s">
        <v>52</v>
      </c>
      <c r="C98" s="7"/>
      <c r="D98" s="7" t="s">
        <v>22</v>
      </c>
      <c r="E98" s="7">
        <v>6.0149999999999997</v>
      </c>
      <c r="F98" s="7">
        <v>53.889299999999999</v>
      </c>
      <c r="G98" s="7">
        <v>1.659</v>
      </c>
      <c r="H98" s="8" t="s">
        <v>218</v>
      </c>
      <c r="I98" s="37"/>
      <c r="J98" s="37" t="s">
        <v>52</v>
      </c>
      <c r="K98" s="30"/>
      <c r="L98" s="7" t="s">
        <v>22</v>
      </c>
      <c r="M98" s="7">
        <v>3.8580000000000001</v>
      </c>
      <c r="N98" s="7">
        <v>1405.5525</v>
      </c>
      <c r="O98" s="7">
        <v>10.725</v>
      </c>
      <c r="P98" s="8" t="s">
        <v>218</v>
      </c>
      <c r="S98" s="37" t="s">
        <v>52</v>
      </c>
      <c r="T98" s="7">
        <v>1405.5525</v>
      </c>
      <c r="U98" s="7">
        <v>53.889299999999999</v>
      </c>
      <c r="V98" s="30">
        <f t="shared" si="7"/>
        <v>26.082218548023448</v>
      </c>
      <c r="W98" s="30">
        <f t="shared" si="8"/>
        <v>3508.1624730697931</v>
      </c>
      <c r="X98" s="30"/>
      <c r="Y98" s="30"/>
    </row>
    <row r="99" spans="1:25" x14ac:dyDescent="0.35">
      <c r="B99" s="39" t="s">
        <v>56</v>
      </c>
      <c r="C99" s="7"/>
      <c r="D99" s="7" t="s">
        <v>22</v>
      </c>
      <c r="E99" s="7">
        <v>6.0049999999999999</v>
      </c>
      <c r="F99" s="7">
        <v>58.075499999999998</v>
      </c>
      <c r="G99" s="7">
        <v>1.788</v>
      </c>
      <c r="H99" s="8" t="s">
        <v>219</v>
      </c>
      <c r="I99" s="37"/>
      <c r="J99" s="37" t="s">
        <v>56</v>
      </c>
      <c r="K99" s="30"/>
      <c r="L99" s="7" t="s">
        <v>22</v>
      </c>
      <c r="M99" s="7">
        <v>3.855</v>
      </c>
      <c r="N99" s="7">
        <v>1293.9322999999999</v>
      </c>
      <c r="O99" s="7">
        <v>9.8840000000000003</v>
      </c>
      <c r="P99" s="8" t="s">
        <v>219</v>
      </c>
      <c r="S99" s="37" t="s">
        <v>56</v>
      </c>
      <c r="T99" s="7">
        <v>1293.9322999999999</v>
      </c>
      <c r="U99" s="7">
        <v>58.075499999999998</v>
      </c>
      <c r="V99" s="30">
        <f t="shared" si="7"/>
        <v>22.280174944684074</v>
      </c>
      <c r="W99" s="30">
        <f t="shared" si="8"/>
        <v>3001.2233259578766</v>
      </c>
      <c r="X99" s="30"/>
      <c r="Y99" s="30"/>
    </row>
    <row r="100" spans="1:25" x14ac:dyDescent="0.35">
      <c r="B100" s="39" t="s">
        <v>60</v>
      </c>
      <c r="C100" s="7"/>
      <c r="D100" s="7" t="s">
        <v>22</v>
      </c>
      <c r="E100" s="7">
        <v>6.0110000000000001</v>
      </c>
      <c r="F100" s="7">
        <v>59.645499999999998</v>
      </c>
      <c r="G100" s="7">
        <v>1.8360000000000001</v>
      </c>
      <c r="H100" s="8" t="s">
        <v>220</v>
      </c>
      <c r="I100" s="37"/>
      <c r="J100" s="37" t="s">
        <v>60</v>
      </c>
      <c r="K100" s="30"/>
      <c r="L100" s="7" t="s">
        <v>22</v>
      </c>
      <c r="M100" s="7">
        <v>3.8580000000000001</v>
      </c>
      <c r="N100" s="7">
        <v>1292.1412</v>
      </c>
      <c r="O100" s="7">
        <v>9.8699999999999992</v>
      </c>
      <c r="P100" s="8" t="s">
        <v>220</v>
      </c>
      <c r="S100" s="37" t="s">
        <v>60</v>
      </c>
      <c r="T100" s="7">
        <v>1292.1412</v>
      </c>
      <c r="U100" s="7">
        <v>59.645499999999998</v>
      </c>
      <c r="V100" s="30">
        <f t="shared" si="7"/>
        <v>21.663682926624809</v>
      </c>
      <c r="W100" s="30">
        <f t="shared" si="8"/>
        <v>2919.0243902166412</v>
      </c>
      <c r="X100" s="30"/>
      <c r="Y100" s="30"/>
    </row>
    <row r="101" spans="1:25" x14ac:dyDescent="0.35">
      <c r="B101" s="39" t="s">
        <v>62</v>
      </c>
      <c r="C101" s="7"/>
      <c r="D101" s="7" t="s">
        <v>22</v>
      </c>
      <c r="E101" s="7">
        <v>6.0170000000000003</v>
      </c>
      <c r="F101" s="7">
        <v>58.472499999999997</v>
      </c>
      <c r="G101" s="7">
        <v>1.8</v>
      </c>
      <c r="H101" s="8" t="s">
        <v>221</v>
      </c>
      <c r="I101" s="37"/>
      <c r="J101" s="37" t="s">
        <v>62</v>
      </c>
      <c r="K101" s="30"/>
      <c r="L101" s="7" t="s">
        <v>22</v>
      </c>
      <c r="M101" s="7">
        <v>3.8660000000000001</v>
      </c>
      <c r="N101" s="7">
        <v>1355.8317</v>
      </c>
      <c r="O101" s="7">
        <v>10.35</v>
      </c>
      <c r="P101" s="8" t="s">
        <v>221</v>
      </c>
      <c r="S101" s="37" t="s">
        <v>62</v>
      </c>
      <c r="T101" s="7">
        <v>1355.8317</v>
      </c>
      <c r="U101" s="7">
        <v>58.472499999999997</v>
      </c>
      <c r="V101" s="30">
        <f t="shared" si="7"/>
        <v>23.187510368121767</v>
      </c>
      <c r="W101" s="30">
        <f t="shared" si="8"/>
        <v>3122.2013824162354</v>
      </c>
      <c r="X101" s="30"/>
      <c r="Y101" s="30"/>
    </row>
    <row r="102" spans="1:25" x14ac:dyDescent="0.35">
      <c r="B102" s="39" t="s">
        <v>65</v>
      </c>
      <c r="C102" s="7"/>
      <c r="D102" s="7" t="s">
        <v>22</v>
      </c>
      <c r="E102" s="7">
        <v>6.0129999999999999</v>
      </c>
      <c r="F102" s="7">
        <v>56.101700000000001</v>
      </c>
      <c r="G102" s="7">
        <v>1.7270000000000001</v>
      </c>
      <c r="H102" s="8" t="s">
        <v>222</v>
      </c>
      <c r="I102" s="37"/>
      <c r="J102" s="37" t="s">
        <v>65</v>
      </c>
      <c r="K102" s="30"/>
      <c r="L102" s="7" t="s">
        <v>22</v>
      </c>
      <c r="M102" s="7">
        <v>3.8580000000000001</v>
      </c>
      <c r="N102" s="7">
        <v>1196.2628999999999</v>
      </c>
      <c r="O102" s="7">
        <v>9.1470000000000002</v>
      </c>
      <c r="P102" s="8" t="s">
        <v>222</v>
      </c>
      <c r="S102" s="37" t="s">
        <v>65</v>
      </c>
      <c r="T102" s="7">
        <v>1196.2628999999999</v>
      </c>
      <c r="U102" s="7">
        <v>56.101700000000001</v>
      </c>
      <c r="V102" s="30">
        <f t="shared" si="7"/>
        <v>21.323113203343212</v>
      </c>
      <c r="W102" s="30">
        <f t="shared" si="8"/>
        <v>2873.6150937790949</v>
      </c>
      <c r="X102" s="30"/>
      <c r="Y102" s="30"/>
    </row>
    <row r="103" spans="1:25" x14ac:dyDescent="0.35">
      <c r="B103" s="39" t="s">
        <v>68</v>
      </c>
      <c r="C103" s="7"/>
      <c r="D103" s="7" t="s">
        <v>22</v>
      </c>
      <c r="E103" s="7">
        <v>6.01</v>
      </c>
      <c r="F103" s="7">
        <v>55.691299999999998</v>
      </c>
      <c r="G103" s="7">
        <v>1.714</v>
      </c>
      <c r="H103" s="8" t="s">
        <v>223</v>
      </c>
      <c r="I103" s="37"/>
      <c r="J103" s="37" t="s">
        <v>68</v>
      </c>
      <c r="K103" s="30"/>
      <c r="L103" s="7" t="s">
        <v>22</v>
      </c>
      <c r="M103" s="7">
        <v>3.855</v>
      </c>
      <c r="N103" s="7">
        <v>1328.9418000000001</v>
      </c>
      <c r="O103" s="7">
        <v>10.148</v>
      </c>
      <c r="P103" s="8" t="s">
        <v>223</v>
      </c>
      <c r="S103" s="37" t="s">
        <v>68</v>
      </c>
      <c r="T103" s="7">
        <v>1328.9418000000001</v>
      </c>
      <c r="U103" s="7">
        <v>55.691299999999998</v>
      </c>
      <c r="V103" s="30">
        <f t="shared" si="7"/>
        <v>23.862646409762387</v>
      </c>
      <c r="W103" s="30">
        <f t="shared" si="8"/>
        <v>3212.2195213016516</v>
      </c>
      <c r="X103" s="30"/>
      <c r="Y103" s="30"/>
    </row>
    <row r="104" spans="1:25" x14ac:dyDescent="0.35">
      <c r="B104" s="39" t="s">
        <v>72</v>
      </c>
      <c r="C104" s="7"/>
      <c r="D104" s="7" t="s">
        <v>22</v>
      </c>
      <c r="E104" s="7">
        <v>6.01</v>
      </c>
      <c r="F104" s="7">
        <v>56.334299999999999</v>
      </c>
      <c r="G104" s="7">
        <v>1.734</v>
      </c>
      <c r="H104" s="8" t="s">
        <v>224</v>
      </c>
      <c r="I104" s="37"/>
      <c r="J104" s="37" t="s">
        <v>72</v>
      </c>
      <c r="K104" s="30"/>
      <c r="L104" s="7" t="s">
        <v>22</v>
      </c>
      <c r="M104" s="7">
        <v>3.8639999999999999</v>
      </c>
      <c r="N104" s="7">
        <v>1316.2048</v>
      </c>
      <c r="O104" s="7">
        <v>10.052</v>
      </c>
      <c r="P104" s="8" t="s">
        <v>224</v>
      </c>
      <c r="S104" s="37" t="s">
        <v>72</v>
      </c>
      <c r="T104" s="7">
        <v>1316.2048</v>
      </c>
      <c r="U104" s="7">
        <v>56.334299999999999</v>
      </c>
      <c r="V104" s="30">
        <f t="shared" si="7"/>
        <v>23.36418132469916</v>
      </c>
      <c r="W104" s="30">
        <f t="shared" si="8"/>
        <v>3145.757509959888</v>
      </c>
      <c r="X104" s="30"/>
      <c r="Y104" s="30"/>
    </row>
    <row r="105" spans="1:25" x14ac:dyDescent="0.35">
      <c r="B105" s="39" t="s">
        <v>76</v>
      </c>
      <c r="C105" s="7"/>
      <c r="D105" s="7" t="s">
        <v>22</v>
      </c>
      <c r="E105" s="7">
        <v>6.0110000000000001</v>
      </c>
      <c r="F105" s="7">
        <v>56.274799999999999</v>
      </c>
      <c r="G105" s="7">
        <v>1.732</v>
      </c>
      <c r="H105" s="8" t="s">
        <v>225</v>
      </c>
      <c r="I105" s="37"/>
      <c r="J105" s="37" t="s">
        <v>76</v>
      </c>
      <c r="K105" s="30"/>
      <c r="L105" s="7" t="s">
        <v>22</v>
      </c>
      <c r="M105" s="7">
        <v>3.8580000000000001</v>
      </c>
      <c r="N105" s="7">
        <v>1345.4237000000001</v>
      </c>
      <c r="O105" s="7">
        <v>10.272</v>
      </c>
      <c r="P105" s="8" t="s">
        <v>225</v>
      </c>
      <c r="S105" s="37" t="s">
        <v>76</v>
      </c>
      <c r="T105" s="7">
        <v>1345.4237000000001</v>
      </c>
      <c r="U105" s="7">
        <v>56.274799999999999</v>
      </c>
      <c r="V105" s="30">
        <f t="shared" si="7"/>
        <v>23.908102738703647</v>
      </c>
      <c r="W105" s="30">
        <f t="shared" si="8"/>
        <v>3218.2803651604863</v>
      </c>
      <c r="X105" s="30"/>
      <c r="Y105" s="30"/>
    </row>
    <row r="106" spans="1:25" x14ac:dyDescent="0.35">
      <c r="A106" s="39"/>
      <c r="B106" s="39" t="s">
        <v>80</v>
      </c>
      <c r="C106" s="7"/>
      <c r="D106" s="7" t="s">
        <v>22</v>
      </c>
      <c r="E106" s="7">
        <v>6.0069999999999997</v>
      </c>
      <c r="F106" s="7">
        <v>56.717100000000002</v>
      </c>
      <c r="G106" s="7">
        <v>1.746</v>
      </c>
      <c r="H106" s="8" t="s">
        <v>226</v>
      </c>
      <c r="I106" s="37"/>
      <c r="J106" s="37" t="s">
        <v>80</v>
      </c>
      <c r="K106" s="30"/>
      <c r="L106" s="7" t="s">
        <v>22</v>
      </c>
      <c r="M106" s="7">
        <v>3.855</v>
      </c>
      <c r="N106" s="7">
        <v>1348.8963000000001</v>
      </c>
      <c r="O106" s="7">
        <v>10.298</v>
      </c>
      <c r="P106" s="8" t="s">
        <v>226</v>
      </c>
      <c r="S106" s="37" t="s">
        <v>80</v>
      </c>
      <c r="T106" s="7">
        <v>1348.8963000000001</v>
      </c>
      <c r="U106" s="7">
        <v>56.717100000000002</v>
      </c>
      <c r="V106" s="30">
        <f t="shared" si="7"/>
        <v>23.782885584770732</v>
      </c>
      <c r="W106" s="30">
        <f t="shared" si="8"/>
        <v>3201.5847446360976</v>
      </c>
    </row>
    <row r="107" spans="1:25" x14ac:dyDescent="0.35">
      <c r="B107" s="39" t="s">
        <v>227</v>
      </c>
      <c r="C107" s="30"/>
      <c r="D107" s="7" t="s">
        <v>22</v>
      </c>
      <c r="E107" s="7">
        <v>6.0140000000000002</v>
      </c>
      <c r="F107" s="7">
        <v>50.950400000000002</v>
      </c>
      <c r="G107" s="7">
        <v>1.5680000000000001</v>
      </c>
      <c r="H107" s="8" t="s">
        <v>228</v>
      </c>
      <c r="I107" s="37"/>
      <c r="J107" s="39" t="s">
        <v>180</v>
      </c>
      <c r="K107" s="30"/>
      <c r="L107" s="7" t="s">
        <v>22</v>
      </c>
      <c r="M107" s="7">
        <v>3.86</v>
      </c>
      <c r="N107" s="7">
        <v>99.331999999999994</v>
      </c>
      <c r="O107" s="7">
        <v>0.878</v>
      </c>
      <c r="P107" s="8" t="s">
        <v>228</v>
      </c>
      <c r="V107" s="30"/>
      <c r="W107" s="30"/>
      <c r="X107" s="37"/>
      <c r="Y107" s="30"/>
    </row>
    <row r="108" spans="1:25" x14ac:dyDescent="0.35">
      <c r="B108" s="39" t="s">
        <v>229</v>
      </c>
      <c r="C108" s="30"/>
      <c r="D108" s="7" t="s">
        <v>22</v>
      </c>
      <c r="E108" s="7">
        <v>6.0129999999999999</v>
      </c>
      <c r="F108" s="7">
        <v>53.767200000000003</v>
      </c>
      <c r="G108" s="7">
        <v>1.655</v>
      </c>
      <c r="H108" s="8" t="s">
        <v>230</v>
      </c>
      <c r="I108" s="37"/>
      <c r="J108" s="39" t="s">
        <v>183</v>
      </c>
      <c r="K108" s="30"/>
      <c r="L108" s="7" t="s">
        <v>22</v>
      </c>
      <c r="M108" s="7">
        <v>3.855</v>
      </c>
      <c r="N108" s="7">
        <v>98.415700000000001</v>
      </c>
      <c r="O108" s="7">
        <v>0.871</v>
      </c>
      <c r="P108" s="8" t="s">
        <v>230</v>
      </c>
      <c r="S108" s="39" t="s">
        <v>185</v>
      </c>
      <c r="T108" s="7">
        <v>99.331999999999994</v>
      </c>
      <c r="U108" s="7">
        <v>50.950400000000002</v>
      </c>
      <c r="V108" s="30">
        <f>T108/U108</f>
        <v>1.9495823389021478</v>
      </c>
      <c r="W108" s="30">
        <f t="shared" si="8"/>
        <v>290.47764518695305</v>
      </c>
    </row>
    <row r="109" spans="1:25" x14ac:dyDescent="0.35">
      <c r="B109" s="37" t="s">
        <v>231</v>
      </c>
      <c r="C109" s="30"/>
      <c r="D109" s="7" t="s">
        <v>22</v>
      </c>
      <c r="E109" s="7">
        <v>6.0279999999999996</v>
      </c>
      <c r="F109" s="7">
        <v>54.281300000000002</v>
      </c>
      <c r="G109" s="7">
        <v>1.671</v>
      </c>
      <c r="H109" s="8" t="s">
        <v>232</v>
      </c>
      <c r="I109" s="37"/>
      <c r="J109" s="39" t="s">
        <v>186</v>
      </c>
      <c r="K109" s="30"/>
      <c r="L109" s="7" t="s">
        <v>22</v>
      </c>
      <c r="M109" s="7">
        <v>3.8620000000000001</v>
      </c>
      <c r="N109" s="7">
        <v>102.2505</v>
      </c>
      <c r="O109" s="7">
        <v>0.9</v>
      </c>
      <c r="P109" s="8" t="s">
        <v>232</v>
      </c>
      <c r="S109" s="39" t="s">
        <v>188</v>
      </c>
      <c r="T109" s="7">
        <v>98.415700000000001</v>
      </c>
      <c r="U109" s="7">
        <v>53.767200000000003</v>
      </c>
      <c r="V109" s="30">
        <f>T109/U109</f>
        <v>1.8304040381496525</v>
      </c>
      <c r="W109" s="30">
        <f t="shared" si="8"/>
        <v>274.58720508662037</v>
      </c>
    </row>
    <row r="110" spans="1:25" x14ac:dyDescent="0.35">
      <c r="B110" s="39" t="s">
        <v>93</v>
      </c>
      <c r="C110" s="30"/>
      <c r="D110" s="7" t="s">
        <v>22</v>
      </c>
      <c r="E110" s="7">
        <v>5.9859999999999998</v>
      </c>
      <c r="F110" s="7">
        <v>58.8123</v>
      </c>
      <c r="G110" s="7">
        <v>1.81</v>
      </c>
      <c r="H110" s="8" t="s">
        <v>233</v>
      </c>
      <c r="I110" s="37"/>
      <c r="J110" s="37" t="s">
        <v>93</v>
      </c>
      <c r="K110" s="30"/>
      <c r="L110" s="7" t="s">
        <v>22</v>
      </c>
      <c r="M110" s="7">
        <v>3.8519999999999999</v>
      </c>
      <c r="N110" s="7">
        <v>201.73089999999999</v>
      </c>
      <c r="O110" s="7">
        <v>1.65</v>
      </c>
      <c r="P110" s="8" t="s">
        <v>233</v>
      </c>
      <c r="S110" s="37" t="s">
        <v>190</v>
      </c>
      <c r="T110" s="7">
        <v>102.2505</v>
      </c>
      <c r="U110" s="7">
        <v>54.281300000000002</v>
      </c>
      <c r="V110" s="30">
        <f>T110/U110</f>
        <v>1.8837150178790854</v>
      </c>
      <c r="W110" s="30">
        <f t="shared" si="8"/>
        <v>281.69533571721138</v>
      </c>
    </row>
    <row r="111" spans="1:25" x14ac:dyDescent="0.35">
      <c r="B111" s="39" t="s">
        <v>95</v>
      </c>
      <c r="C111" s="30"/>
      <c r="D111" s="7" t="s">
        <v>22</v>
      </c>
      <c r="E111" s="7">
        <v>5.9710000000000001</v>
      </c>
      <c r="F111" s="7">
        <v>57.688800000000001</v>
      </c>
      <c r="G111" s="7">
        <v>1.776</v>
      </c>
      <c r="H111" s="8" t="s">
        <v>234</v>
      </c>
      <c r="I111" s="37"/>
      <c r="J111" s="37" t="s">
        <v>95</v>
      </c>
      <c r="K111" s="30"/>
      <c r="L111" s="7" t="s">
        <v>22</v>
      </c>
      <c r="M111" s="7">
        <v>3.84</v>
      </c>
      <c r="N111" s="7">
        <v>199.06899999999999</v>
      </c>
      <c r="O111" s="7">
        <v>1.63</v>
      </c>
      <c r="P111" s="8" t="s">
        <v>234</v>
      </c>
      <c r="S111" s="37" t="s">
        <v>93</v>
      </c>
      <c r="T111" s="7">
        <v>201.73089999999999</v>
      </c>
      <c r="U111" s="7">
        <v>58.8123</v>
      </c>
      <c r="V111" s="30">
        <f t="shared" ref="V111:V119" si="9">T111/U111</f>
        <v>3.4300801022915275</v>
      </c>
      <c r="W111" s="30">
        <f t="shared" si="8"/>
        <v>487.87734697220367</v>
      </c>
      <c r="X111" s="37"/>
      <c r="Y111" s="30"/>
    </row>
    <row r="112" spans="1:25" x14ac:dyDescent="0.35">
      <c r="B112" s="39" t="s">
        <v>98</v>
      </c>
      <c r="C112" s="30"/>
      <c r="D112" s="7" t="s">
        <v>22</v>
      </c>
      <c r="E112" s="7">
        <v>5.9560000000000004</v>
      </c>
      <c r="F112" s="7">
        <v>55.992699999999999</v>
      </c>
      <c r="G112" s="7">
        <v>1.724</v>
      </c>
      <c r="H112" s="8" t="s">
        <v>235</v>
      </c>
      <c r="I112" s="37"/>
      <c r="J112" s="37" t="s">
        <v>98</v>
      </c>
      <c r="K112" s="30"/>
      <c r="L112" s="7" t="s">
        <v>22</v>
      </c>
      <c r="M112" s="7">
        <v>3.8340000000000001</v>
      </c>
      <c r="N112" s="7">
        <v>194.92320000000001</v>
      </c>
      <c r="O112" s="7">
        <v>1.599</v>
      </c>
      <c r="P112" s="8" t="s">
        <v>235</v>
      </c>
      <c r="S112" s="37" t="s">
        <v>95</v>
      </c>
      <c r="T112" s="7">
        <v>199.06899999999999</v>
      </c>
      <c r="U112" s="7">
        <v>57.688800000000001</v>
      </c>
      <c r="V112" s="30">
        <f t="shared" si="9"/>
        <v>3.4507391382729402</v>
      </c>
      <c r="W112" s="30">
        <f t="shared" si="8"/>
        <v>490.63188510305872</v>
      </c>
      <c r="X112" s="37"/>
      <c r="Y112" s="30"/>
    </row>
    <row r="113" spans="2:25" x14ac:dyDescent="0.35">
      <c r="B113" s="39" t="s">
        <v>102</v>
      </c>
      <c r="C113" s="30"/>
      <c r="D113" s="7" t="s">
        <v>22</v>
      </c>
      <c r="E113" s="7">
        <v>5.9530000000000003</v>
      </c>
      <c r="F113" s="7">
        <v>57.762099999999997</v>
      </c>
      <c r="G113" s="7">
        <v>1.778</v>
      </c>
      <c r="H113" s="8" t="s">
        <v>236</v>
      </c>
      <c r="I113" s="37"/>
      <c r="J113" s="37" t="s">
        <v>102</v>
      </c>
      <c r="K113" s="30"/>
      <c r="L113" s="7" t="s">
        <v>22</v>
      </c>
      <c r="M113" s="7">
        <v>3.8330000000000002</v>
      </c>
      <c r="N113" s="7">
        <v>193.05359999999999</v>
      </c>
      <c r="O113" s="7">
        <v>1.585</v>
      </c>
      <c r="P113" s="8" t="s">
        <v>236</v>
      </c>
      <c r="S113" s="37" t="s">
        <v>98</v>
      </c>
      <c r="T113" s="7">
        <v>194.92320000000001</v>
      </c>
      <c r="U113" s="7">
        <v>55.992699999999999</v>
      </c>
      <c r="V113" s="30">
        <f t="shared" si="9"/>
        <v>3.4812252311462033</v>
      </c>
      <c r="W113" s="30">
        <f t="shared" si="8"/>
        <v>494.69669748616047</v>
      </c>
      <c r="X113" s="37"/>
      <c r="Y113" s="30"/>
    </row>
    <row r="114" spans="2:25" x14ac:dyDescent="0.35">
      <c r="B114" s="39" t="s">
        <v>104</v>
      </c>
      <c r="C114" s="30"/>
      <c r="D114" s="7" t="s">
        <v>22</v>
      </c>
      <c r="E114" s="7">
        <v>5.952</v>
      </c>
      <c r="F114" s="7">
        <v>58.717599999999997</v>
      </c>
      <c r="G114" s="7">
        <v>1.8069999999999999</v>
      </c>
      <c r="H114" s="8" t="s">
        <v>237</v>
      </c>
      <c r="I114" s="37"/>
      <c r="J114" s="37" t="s">
        <v>104</v>
      </c>
      <c r="K114" s="30"/>
      <c r="L114" s="7" t="s">
        <v>22</v>
      </c>
      <c r="M114" s="7">
        <v>3.831</v>
      </c>
      <c r="N114" s="7">
        <v>194.583</v>
      </c>
      <c r="O114" s="7">
        <v>1.5960000000000001</v>
      </c>
      <c r="P114" s="8" t="s">
        <v>237</v>
      </c>
      <c r="S114" s="37" t="s">
        <v>102</v>
      </c>
      <c r="T114" s="7">
        <v>193.05359999999999</v>
      </c>
      <c r="U114" s="7">
        <v>57.762099999999997</v>
      </c>
      <c r="V114" s="30">
        <f t="shared" si="9"/>
        <v>3.3422192060191716</v>
      </c>
      <c r="W114" s="30">
        <f t="shared" si="8"/>
        <v>476.16256080255624</v>
      </c>
      <c r="X114" s="37"/>
      <c r="Y114" s="30"/>
    </row>
    <row r="115" spans="2:25" x14ac:dyDescent="0.35">
      <c r="B115" s="39" t="s">
        <v>107</v>
      </c>
      <c r="C115" s="30"/>
      <c r="D115" s="7" t="s">
        <v>22</v>
      </c>
      <c r="E115" s="7">
        <v>5.9539999999999997</v>
      </c>
      <c r="F115" s="7">
        <v>59.462899999999998</v>
      </c>
      <c r="G115" s="7">
        <v>1.83</v>
      </c>
      <c r="H115" s="8" t="s">
        <v>238</v>
      </c>
      <c r="I115" s="37"/>
      <c r="J115" s="37" t="s">
        <v>107</v>
      </c>
      <c r="K115" s="30"/>
      <c r="L115" s="7" t="s">
        <v>22</v>
      </c>
      <c r="M115" s="7">
        <v>3.8319999999999999</v>
      </c>
      <c r="N115" s="7">
        <v>196.01939999999999</v>
      </c>
      <c r="O115" s="7">
        <v>1.607</v>
      </c>
      <c r="P115" s="8" t="s">
        <v>238</v>
      </c>
      <c r="S115" s="37" t="s">
        <v>104</v>
      </c>
      <c r="T115" s="7">
        <v>194.583</v>
      </c>
      <c r="U115" s="7">
        <v>58.717599999999997</v>
      </c>
      <c r="V115" s="30">
        <f t="shared" si="9"/>
        <v>3.3138786326416612</v>
      </c>
      <c r="W115" s="30">
        <f t="shared" si="8"/>
        <v>472.38381768555485</v>
      </c>
      <c r="X115" s="37"/>
      <c r="Y115" s="30"/>
    </row>
    <row r="116" spans="2:25" x14ac:dyDescent="0.35">
      <c r="B116" s="39" t="s">
        <v>110</v>
      </c>
      <c r="C116" s="30"/>
      <c r="D116" s="7" t="s">
        <v>22</v>
      </c>
      <c r="E116" s="7">
        <v>5.9610000000000003</v>
      </c>
      <c r="F116" s="7">
        <v>58.528500000000001</v>
      </c>
      <c r="G116" s="7">
        <v>1.802</v>
      </c>
      <c r="H116" s="8" t="s">
        <v>239</v>
      </c>
      <c r="I116" s="37"/>
      <c r="J116" s="37" t="s">
        <v>110</v>
      </c>
      <c r="K116" s="30"/>
      <c r="L116" s="7" t="s">
        <v>22</v>
      </c>
      <c r="M116" s="7">
        <v>3.831</v>
      </c>
      <c r="N116" s="7">
        <v>177.8734</v>
      </c>
      <c r="O116" s="7">
        <v>1.47</v>
      </c>
      <c r="P116" s="8" t="s">
        <v>239</v>
      </c>
      <c r="S116" s="37" t="s">
        <v>107</v>
      </c>
      <c r="T116" s="7">
        <v>196.01939999999999</v>
      </c>
      <c r="U116" s="7">
        <v>59.462899999999998</v>
      </c>
      <c r="V116" s="30">
        <f t="shared" si="9"/>
        <v>3.2964991616621457</v>
      </c>
      <c r="W116" s="30">
        <f t="shared" si="8"/>
        <v>470.06655488828613</v>
      </c>
      <c r="X116" s="37"/>
      <c r="Y116" s="30"/>
    </row>
    <row r="117" spans="2:25" x14ac:dyDescent="0.35">
      <c r="B117" s="39" t="s">
        <v>112</v>
      </c>
      <c r="C117" s="30"/>
      <c r="D117" s="7" t="s">
        <v>22</v>
      </c>
      <c r="E117" s="7">
        <v>5.9749999999999996</v>
      </c>
      <c r="F117" s="7">
        <v>58.1083</v>
      </c>
      <c r="G117" s="7">
        <v>1.7889999999999999</v>
      </c>
      <c r="H117" s="8" t="s">
        <v>240</v>
      </c>
      <c r="I117" s="37"/>
      <c r="J117" s="37" t="s">
        <v>112</v>
      </c>
      <c r="K117" s="30"/>
      <c r="L117" s="7" t="s">
        <v>22</v>
      </c>
      <c r="M117" s="7">
        <v>3.8410000000000002</v>
      </c>
      <c r="N117" s="7">
        <v>185.59800000000001</v>
      </c>
      <c r="O117" s="7">
        <v>1.528</v>
      </c>
      <c r="P117" s="8" t="s">
        <v>240</v>
      </c>
      <c r="S117" s="37" t="s">
        <v>110</v>
      </c>
      <c r="T117" s="7">
        <v>177.8734</v>
      </c>
      <c r="U117" s="7">
        <v>58.528500000000001</v>
      </c>
      <c r="V117" s="30">
        <f t="shared" si="9"/>
        <v>3.0390903576889889</v>
      </c>
      <c r="W117" s="30">
        <f t="shared" si="8"/>
        <v>435.74538102519853</v>
      </c>
      <c r="X117" s="37"/>
      <c r="Y117" s="30"/>
    </row>
    <row r="118" spans="2:25" x14ac:dyDescent="0.35">
      <c r="B118" s="39" t="s">
        <v>114</v>
      </c>
      <c r="C118" s="30"/>
      <c r="D118" s="7" t="s">
        <v>22</v>
      </c>
      <c r="E118" s="7">
        <v>5.984</v>
      </c>
      <c r="F118" s="7">
        <v>55.508200000000002</v>
      </c>
      <c r="G118" s="7">
        <v>1.7090000000000001</v>
      </c>
      <c r="H118" s="8" t="s">
        <v>241</v>
      </c>
      <c r="I118" s="37"/>
      <c r="J118" s="37" t="s">
        <v>114</v>
      </c>
      <c r="K118" s="30"/>
      <c r="L118" s="7" t="s">
        <v>22</v>
      </c>
      <c r="M118" s="7">
        <v>3.851</v>
      </c>
      <c r="N118" s="7">
        <v>184.9427</v>
      </c>
      <c r="O118" s="7">
        <v>1.5229999999999999</v>
      </c>
      <c r="P118" s="8" t="s">
        <v>241</v>
      </c>
      <c r="S118" s="37" t="s">
        <v>112</v>
      </c>
      <c r="T118" s="7">
        <v>185.59800000000001</v>
      </c>
      <c r="U118" s="7">
        <v>58.1083</v>
      </c>
      <c r="V118" s="30">
        <f t="shared" si="9"/>
        <v>3.1940015453902455</v>
      </c>
      <c r="W118" s="30">
        <f t="shared" si="8"/>
        <v>456.40020605203279</v>
      </c>
      <c r="X118" s="37"/>
      <c r="Y118" s="30"/>
    </row>
    <row r="119" spans="2:25" x14ac:dyDescent="0.35">
      <c r="B119" s="39" t="s">
        <v>180</v>
      </c>
      <c r="C119" s="30"/>
      <c r="D119" s="7" t="s">
        <v>22</v>
      </c>
      <c r="E119" s="7">
        <v>5.984</v>
      </c>
      <c r="F119" s="7">
        <v>60.166400000000003</v>
      </c>
      <c r="G119" s="7">
        <v>1.8520000000000001</v>
      </c>
      <c r="H119" s="8" t="s">
        <v>242</v>
      </c>
      <c r="I119" s="37"/>
      <c r="J119" s="39" t="s">
        <v>185</v>
      </c>
      <c r="K119" s="30"/>
      <c r="L119" s="7" t="s">
        <v>22</v>
      </c>
      <c r="M119" s="7">
        <v>3.843</v>
      </c>
      <c r="N119" s="7">
        <v>187.25880000000001</v>
      </c>
      <c r="O119" s="7">
        <v>1.5409999999999999</v>
      </c>
      <c r="P119" s="8" t="s">
        <v>242</v>
      </c>
      <c r="S119" s="37" t="s">
        <v>114</v>
      </c>
      <c r="T119" s="7">
        <v>184.9427</v>
      </c>
      <c r="U119" s="7">
        <v>55.508200000000002</v>
      </c>
      <c r="V119" s="30">
        <f t="shared" si="9"/>
        <v>3.3318086336793482</v>
      </c>
      <c r="W119" s="30">
        <f t="shared" si="8"/>
        <v>474.77448449057977</v>
      </c>
      <c r="X119" s="37"/>
      <c r="Y119" s="30"/>
    </row>
    <row r="120" spans="2:25" x14ac:dyDescent="0.35">
      <c r="B120" s="39" t="s">
        <v>183</v>
      </c>
      <c r="C120" s="30"/>
      <c r="D120" s="7" t="s">
        <v>22</v>
      </c>
      <c r="E120" s="7">
        <v>5.9930000000000003</v>
      </c>
      <c r="F120" s="7">
        <v>57.033700000000003</v>
      </c>
      <c r="G120" s="7">
        <v>1.756</v>
      </c>
      <c r="H120" s="8" t="s">
        <v>243</v>
      </c>
      <c r="I120" s="37"/>
      <c r="J120" s="39" t="s">
        <v>188</v>
      </c>
      <c r="K120" s="30"/>
      <c r="L120" s="7" t="s">
        <v>22</v>
      </c>
      <c r="M120" s="7">
        <v>3.8530000000000002</v>
      </c>
      <c r="N120" s="7">
        <v>187.7773</v>
      </c>
      <c r="O120" s="7">
        <v>1.5449999999999999</v>
      </c>
      <c r="P120" s="8" t="s">
        <v>243</v>
      </c>
      <c r="S120" s="39" t="s">
        <v>180</v>
      </c>
      <c r="T120" s="7">
        <v>187.25880000000001</v>
      </c>
      <c r="U120" s="7">
        <v>60.166400000000003</v>
      </c>
      <c r="V120" s="30">
        <f>T120/U120</f>
        <v>3.1123484203808105</v>
      </c>
      <c r="W120" s="30">
        <f>(V120-$Y$89)/$Y$88</f>
        <v>445.51312271744143</v>
      </c>
      <c r="X120" s="37"/>
      <c r="Y120" s="30"/>
    </row>
    <row r="121" spans="2:25" x14ac:dyDescent="0.35">
      <c r="B121" s="39" t="s">
        <v>186</v>
      </c>
      <c r="C121" s="30"/>
      <c r="D121" s="7" t="s">
        <v>22</v>
      </c>
      <c r="E121" s="7">
        <v>6.0030000000000001</v>
      </c>
      <c r="F121" s="7">
        <v>68.843800000000002</v>
      </c>
      <c r="G121" s="7">
        <v>2.1190000000000002</v>
      </c>
      <c r="H121" s="8" t="s">
        <v>244</v>
      </c>
      <c r="I121" s="37"/>
      <c r="J121" s="37" t="s">
        <v>190</v>
      </c>
      <c r="K121" s="30"/>
      <c r="L121" s="7" t="s">
        <v>22</v>
      </c>
      <c r="M121" s="7">
        <v>3.8610000000000002</v>
      </c>
      <c r="N121" s="7">
        <v>185.5934</v>
      </c>
      <c r="O121" s="7">
        <v>1.528</v>
      </c>
      <c r="P121" s="8" t="s">
        <v>244</v>
      </c>
      <c r="S121" s="39" t="s">
        <v>183</v>
      </c>
      <c r="T121" s="7">
        <v>187.7773</v>
      </c>
      <c r="U121" s="7">
        <v>57.033700000000003</v>
      </c>
      <c r="V121" s="30">
        <f>T121/U121</f>
        <v>3.2923920418980357</v>
      </c>
      <c r="W121" s="30">
        <f>(V121-$Y$89)/$Y$88</f>
        <v>469.5189389197381</v>
      </c>
      <c r="X121" s="37"/>
      <c r="Y121" s="30"/>
    </row>
    <row r="122" spans="2:25" x14ac:dyDescent="0.35">
      <c r="S122" s="39" t="s">
        <v>186</v>
      </c>
      <c r="T122" s="7">
        <v>185.5934</v>
      </c>
      <c r="U122" s="7">
        <v>68.843800000000002</v>
      </c>
      <c r="V122" s="30">
        <f>T122/U122</f>
        <v>2.6958622272448642</v>
      </c>
      <c r="W122" s="30">
        <f>(V122-$Y$89)/$Y$88</f>
        <v>389.98163029931527</v>
      </c>
    </row>
  </sheetData>
  <mergeCells count="16">
    <mergeCell ref="Q85:R85"/>
    <mergeCell ref="Q86:R86"/>
    <mergeCell ref="C83:H83"/>
    <mergeCell ref="K83:P83"/>
    <mergeCell ref="K3:Q3"/>
    <mergeCell ref="J4:K4"/>
    <mergeCell ref="C3:I3"/>
    <mergeCell ref="K43:P43"/>
    <mergeCell ref="C43:H43"/>
    <mergeCell ref="Q45:R45"/>
    <mergeCell ref="Q46:R46"/>
    <mergeCell ref="AL15:AO15"/>
    <mergeCell ref="AL64:AM64"/>
    <mergeCell ref="AB3:AD3"/>
    <mergeCell ref="AB64:AC64"/>
    <mergeCell ref="AB15:AE15"/>
  </mergeCells>
  <phoneticPr fontId="5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5122" r:id="rId3">
          <objectPr defaultSize="0" r:id="rId4">
            <anchor moveWithCells="1">
              <from>
                <xdr:col>27</xdr:col>
                <xdr:colOff>177800</xdr:colOff>
                <xdr:row>77</xdr:row>
                <xdr:rowOff>139700</xdr:rowOff>
              </from>
              <to>
                <xdr:col>31</xdr:col>
                <xdr:colOff>412750</xdr:colOff>
                <xdr:row>93</xdr:row>
                <xdr:rowOff>101600</xdr:rowOff>
              </to>
            </anchor>
          </objectPr>
        </oleObject>
      </mc:Choice>
      <mc:Fallback>
        <oleObject progId="Prism10.Document" shapeId="5122" r:id="rId3"/>
      </mc:Fallback>
    </mc:AlternateContent>
    <mc:AlternateContent xmlns:mc="http://schemas.openxmlformats.org/markup-compatibility/2006">
      <mc:Choice Requires="x14">
        <oleObject progId="Prism10.Document" shapeId="5123" r:id="rId5">
          <objectPr defaultSize="0" r:id="rId6">
            <anchor moveWithCells="1">
              <from>
                <xdr:col>36</xdr:col>
                <xdr:colOff>774700</xdr:colOff>
                <xdr:row>77</xdr:row>
                <xdr:rowOff>50800</xdr:rowOff>
              </from>
              <to>
                <xdr:col>41</xdr:col>
                <xdr:colOff>50800</xdr:colOff>
                <xdr:row>93</xdr:row>
                <xdr:rowOff>6350</xdr:rowOff>
              </to>
            </anchor>
          </objectPr>
        </oleObject>
      </mc:Choice>
      <mc:Fallback>
        <oleObject progId="Prism10.Document" shapeId="5123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6DD64-4F06-4BD6-9294-04BED2D1291A}">
  <dimension ref="A2:U115"/>
  <sheetViews>
    <sheetView topLeftCell="A92" zoomScale="70" zoomScaleNormal="70" workbookViewId="0">
      <selection activeCell="G45" sqref="G45"/>
    </sheetView>
  </sheetViews>
  <sheetFormatPr defaultRowHeight="14.5" x14ac:dyDescent="0.35"/>
  <cols>
    <col min="2" max="2" width="12.1796875" bestFit="1" customWidth="1"/>
  </cols>
  <sheetData>
    <row r="2" spans="2:21" x14ac:dyDescent="0.35">
      <c r="B2" s="1" t="s">
        <v>245</v>
      </c>
    </row>
    <row r="3" spans="2:21" x14ac:dyDescent="0.35">
      <c r="B3" t="s">
        <v>246</v>
      </c>
      <c r="C3" s="2">
        <v>46274</v>
      </c>
      <c r="D3" s="2">
        <v>43731</v>
      </c>
      <c r="E3" s="2">
        <v>36219</v>
      </c>
      <c r="F3" s="2">
        <v>26227</v>
      </c>
      <c r="G3" s="2">
        <v>17024</v>
      </c>
      <c r="H3" s="2">
        <v>9650</v>
      </c>
      <c r="I3" s="2">
        <v>5318</v>
      </c>
      <c r="J3" s="2">
        <v>3158</v>
      </c>
      <c r="K3" s="2">
        <v>1764</v>
      </c>
      <c r="L3" s="2">
        <v>986</v>
      </c>
      <c r="M3" s="2">
        <v>588</v>
      </c>
      <c r="N3" s="2">
        <v>314</v>
      </c>
    </row>
    <row r="4" spans="2:21" x14ac:dyDescent="0.35">
      <c r="C4" s="2">
        <v>288</v>
      </c>
      <c r="D4" s="2">
        <v>229</v>
      </c>
      <c r="E4" s="2">
        <v>159</v>
      </c>
      <c r="F4" s="2">
        <v>107</v>
      </c>
      <c r="G4" s="2">
        <v>69</v>
      </c>
      <c r="H4" s="2">
        <v>58</v>
      </c>
      <c r="I4" s="2">
        <v>50</v>
      </c>
      <c r="J4" s="2">
        <v>44</v>
      </c>
      <c r="K4" s="2">
        <v>41</v>
      </c>
      <c r="L4" s="2">
        <v>34</v>
      </c>
      <c r="M4" s="2">
        <v>38</v>
      </c>
      <c r="N4" s="2">
        <v>2</v>
      </c>
    </row>
    <row r="5" spans="2:21" x14ac:dyDescent="0.35">
      <c r="B5" t="s">
        <v>247</v>
      </c>
      <c r="C5" s="2">
        <v>47737</v>
      </c>
      <c r="D5" s="2">
        <v>40505</v>
      </c>
      <c r="E5" s="2">
        <v>30372</v>
      </c>
      <c r="F5" s="2">
        <v>18941</v>
      </c>
      <c r="G5" s="2">
        <v>10792</v>
      </c>
      <c r="H5" s="2">
        <v>5380</v>
      </c>
      <c r="I5" s="2">
        <v>2990</v>
      </c>
      <c r="J5" s="2">
        <v>1440</v>
      </c>
      <c r="K5" s="2">
        <v>795</v>
      </c>
      <c r="L5" s="2">
        <v>408</v>
      </c>
      <c r="M5" s="2">
        <v>254</v>
      </c>
      <c r="N5" s="2">
        <v>154</v>
      </c>
    </row>
    <row r="6" spans="2:21" x14ac:dyDescent="0.35">
      <c r="C6" s="2">
        <v>90</v>
      </c>
      <c r="D6" s="2">
        <v>61</v>
      </c>
      <c r="E6" s="2">
        <v>39</v>
      </c>
      <c r="F6" s="2">
        <v>24</v>
      </c>
      <c r="G6" s="2">
        <v>19</v>
      </c>
      <c r="H6" s="2">
        <v>15</v>
      </c>
      <c r="I6" s="2">
        <v>10</v>
      </c>
      <c r="J6" s="2">
        <v>6</v>
      </c>
      <c r="K6" s="2">
        <v>6</v>
      </c>
      <c r="L6" s="2">
        <v>5</v>
      </c>
      <c r="M6" s="2">
        <v>5</v>
      </c>
      <c r="N6" s="2">
        <v>2</v>
      </c>
    </row>
    <row r="7" spans="2:21" x14ac:dyDescent="0.35">
      <c r="B7" t="s">
        <v>248</v>
      </c>
      <c r="C7" s="2">
        <v>49587</v>
      </c>
      <c r="D7" s="2">
        <v>42973</v>
      </c>
      <c r="E7" s="2">
        <v>31713</v>
      </c>
      <c r="F7" s="2">
        <v>20649</v>
      </c>
      <c r="G7" s="2">
        <v>12039</v>
      </c>
      <c r="H7" s="2">
        <v>7100</v>
      </c>
      <c r="I7" s="2">
        <v>3649</v>
      </c>
      <c r="J7" s="2">
        <v>2037</v>
      </c>
      <c r="K7" s="2">
        <v>1014</v>
      </c>
      <c r="L7" s="2">
        <v>518</v>
      </c>
      <c r="M7" s="2">
        <v>233</v>
      </c>
      <c r="N7" s="2">
        <v>132</v>
      </c>
    </row>
    <row r="8" spans="2:21" x14ac:dyDescent="0.35">
      <c r="C8" s="2">
        <v>87</v>
      </c>
      <c r="D8" s="2">
        <v>64</v>
      </c>
      <c r="E8" s="2">
        <v>31</v>
      </c>
      <c r="F8" s="2">
        <v>26</v>
      </c>
      <c r="G8" s="2">
        <v>19</v>
      </c>
      <c r="H8" s="2">
        <v>12</v>
      </c>
      <c r="I8" s="2">
        <v>12</v>
      </c>
      <c r="J8" s="2">
        <v>10</v>
      </c>
      <c r="K8" s="2">
        <v>7</v>
      </c>
      <c r="L8" s="2">
        <v>9</v>
      </c>
      <c r="M8" s="2">
        <v>6</v>
      </c>
      <c r="N8" s="2">
        <v>1</v>
      </c>
    </row>
    <row r="9" spans="2:21" x14ac:dyDescent="0.35">
      <c r="B9" t="s">
        <v>249</v>
      </c>
      <c r="C9" s="2">
        <v>48178</v>
      </c>
      <c r="D9" s="2">
        <v>41426</v>
      </c>
      <c r="E9" s="2">
        <v>30012</v>
      </c>
      <c r="F9" s="2">
        <v>20047</v>
      </c>
      <c r="G9" s="2">
        <v>11422</v>
      </c>
      <c r="H9" s="2">
        <v>6239</v>
      </c>
      <c r="I9" s="2">
        <v>3167</v>
      </c>
      <c r="J9" s="2">
        <v>1533</v>
      </c>
      <c r="K9" s="2">
        <v>741</v>
      </c>
      <c r="L9" s="2">
        <v>326</v>
      </c>
      <c r="M9" s="2">
        <v>156</v>
      </c>
      <c r="N9" s="2">
        <v>62</v>
      </c>
    </row>
    <row r="10" spans="2:21" x14ac:dyDescent="0.35">
      <c r="C10" s="2">
        <v>37</v>
      </c>
      <c r="D10" s="2">
        <v>20</v>
      </c>
      <c r="E10" s="2">
        <v>5</v>
      </c>
      <c r="F10" s="2">
        <v>4</v>
      </c>
      <c r="G10" s="2">
        <v>4</v>
      </c>
      <c r="H10" s="2">
        <v>4</v>
      </c>
      <c r="I10" s="2">
        <v>3</v>
      </c>
      <c r="J10" s="2">
        <v>3</v>
      </c>
      <c r="K10" s="2">
        <v>3</v>
      </c>
      <c r="L10" s="2">
        <v>3</v>
      </c>
      <c r="M10" s="2">
        <v>2</v>
      </c>
      <c r="N10" s="2">
        <v>1</v>
      </c>
    </row>
    <row r="11" spans="2:21" x14ac:dyDescent="0.3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21" x14ac:dyDescent="0.35">
      <c r="B12" t="s">
        <v>250</v>
      </c>
      <c r="C12" s="2">
        <v>200</v>
      </c>
      <c r="D12" s="2">
        <v>100</v>
      </c>
      <c r="E12" s="2">
        <v>50</v>
      </c>
      <c r="F12" s="2">
        <v>25</v>
      </c>
      <c r="G12" s="2">
        <v>12.5</v>
      </c>
      <c r="H12" s="2">
        <v>6.25</v>
      </c>
      <c r="I12" s="2">
        <v>3.125</v>
      </c>
      <c r="J12" s="2">
        <v>1.5625</v>
      </c>
      <c r="K12" s="2">
        <v>0.78125</v>
      </c>
      <c r="L12" s="2">
        <v>0.390625</v>
      </c>
      <c r="M12" s="2">
        <v>0.1953125</v>
      </c>
      <c r="N12" s="2">
        <v>9.765625E-2</v>
      </c>
    </row>
    <row r="13" spans="2:21" x14ac:dyDescent="0.35">
      <c r="C13">
        <f>N12/2</f>
        <v>4.8828125E-2</v>
      </c>
      <c r="D13">
        <f>C13/2</f>
        <v>2.44140625E-2</v>
      </c>
      <c r="E13">
        <f t="shared" ref="E13:M13" si="0">D13/2</f>
        <v>1.220703125E-2</v>
      </c>
      <c r="F13">
        <f t="shared" si="0"/>
        <v>6.103515625E-3</v>
      </c>
      <c r="G13">
        <f t="shared" si="0"/>
        <v>3.0517578125E-3</v>
      </c>
      <c r="H13">
        <f t="shared" si="0"/>
        <v>1.52587890625E-3</v>
      </c>
      <c r="I13">
        <f t="shared" si="0"/>
        <v>7.62939453125E-4</v>
      </c>
      <c r="J13">
        <f t="shared" si="0"/>
        <v>3.814697265625E-4</v>
      </c>
      <c r="K13">
        <f t="shared" si="0"/>
        <v>1.9073486328125E-4</v>
      </c>
      <c r="L13">
        <f t="shared" si="0"/>
        <v>9.5367431640625E-5</v>
      </c>
      <c r="M13">
        <f t="shared" si="0"/>
        <v>4.76837158203125E-5</v>
      </c>
      <c r="N13" t="s">
        <v>251</v>
      </c>
    </row>
    <row r="15" spans="2:21" x14ac:dyDescent="0.35">
      <c r="B15" s="1" t="s">
        <v>252</v>
      </c>
      <c r="C15" t="s">
        <v>253</v>
      </c>
    </row>
    <row r="16" spans="2:21" x14ac:dyDescent="0.35">
      <c r="C16" s="40" t="s">
        <v>246</v>
      </c>
      <c r="D16" s="40"/>
      <c r="E16" s="40"/>
      <c r="F16" s="40" t="s">
        <v>247</v>
      </c>
      <c r="G16" s="40"/>
      <c r="H16" s="40"/>
      <c r="I16" s="40" t="s">
        <v>248</v>
      </c>
      <c r="J16" s="40"/>
      <c r="K16" s="40"/>
      <c r="L16" s="40" t="s">
        <v>249</v>
      </c>
      <c r="M16" s="40"/>
      <c r="N16" s="40"/>
      <c r="O16" s="40" t="s">
        <v>254</v>
      </c>
      <c r="P16" s="40"/>
      <c r="Q16" s="40"/>
      <c r="S16" s="40" t="s">
        <v>255</v>
      </c>
      <c r="T16" s="40"/>
      <c r="U16" s="40"/>
    </row>
    <row r="17" spans="2:20" x14ac:dyDescent="0.35">
      <c r="C17" t="s">
        <v>256</v>
      </c>
      <c r="D17" t="s">
        <v>257</v>
      </c>
      <c r="F17" t="s">
        <v>256</v>
      </c>
      <c r="G17" t="s">
        <v>257</v>
      </c>
      <c r="I17" t="s">
        <v>256</v>
      </c>
      <c r="J17" t="s">
        <v>257</v>
      </c>
      <c r="L17" t="s">
        <v>256</v>
      </c>
      <c r="M17" t="s">
        <v>257</v>
      </c>
      <c r="O17" t="s">
        <v>256</v>
      </c>
      <c r="P17" t="s">
        <v>257</v>
      </c>
      <c r="S17" t="s">
        <v>256</v>
      </c>
      <c r="T17" t="s">
        <v>257</v>
      </c>
    </row>
    <row r="18" spans="2:20" x14ac:dyDescent="0.35">
      <c r="B18" s="40" t="s">
        <v>258</v>
      </c>
      <c r="C18" s="2">
        <v>6560</v>
      </c>
      <c r="D18" s="2">
        <v>1057</v>
      </c>
      <c r="F18" s="2">
        <v>3748</v>
      </c>
      <c r="G18" s="2">
        <v>928</v>
      </c>
      <c r="I18" s="2">
        <v>724</v>
      </c>
      <c r="J18" s="2">
        <v>12147</v>
      </c>
      <c r="L18" s="2">
        <v>558</v>
      </c>
      <c r="M18" s="2">
        <v>13027</v>
      </c>
      <c r="O18" s="2">
        <v>1</v>
      </c>
      <c r="P18" s="2">
        <v>1</v>
      </c>
      <c r="S18">
        <v>1</v>
      </c>
      <c r="T18">
        <v>1</v>
      </c>
    </row>
    <row r="19" spans="2:20" x14ac:dyDescent="0.35">
      <c r="B19" s="40"/>
      <c r="C19" s="2">
        <v>7921</v>
      </c>
      <c r="D19" s="2">
        <v>991</v>
      </c>
      <c r="F19" s="2">
        <v>3017</v>
      </c>
      <c r="G19" s="2">
        <v>886</v>
      </c>
      <c r="I19" s="2">
        <v>773</v>
      </c>
      <c r="J19" s="2">
        <v>11471</v>
      </c>
      <c r="L19" s="2">
        <v>444</v>
      </c>
      <c r="M19" s="2">
        <v>13680</v>
      </c>
      <c r="O19" s="2">
        <v>1</v>
      </c>
      <c r="P19" s="2">
        <v>1</v>
      </c>
      <c r="S19">
        <v>1</v>
      </c>
      <c r="T19">
        <v>1</v>
      </c>
    </row>
    <row r="20" spans="2:20" x14ac:dyDescent="0.35">
      <c r="B20" s="40"/>
      <c r="C20" s="2">
        <v>7295</v>
      </c>
      <c r="D20" s="2">
        <v>1054</v>
      </c>
      <c r="F20" s="2">
        <v>3752</v>
      </c>
      <c r="G20" s="2">
        <v>875</v>
      </c>
      <c r="I20" s="2">
        <v>928</v>
      </c>
      <c r="J20" s="2">
        <v>12750</v>
      </c>
      <c r="L20" s="2">
        <v>699</v>
      </c>
      <c r="M20" s="2">
        <v>14657</v>
      </c>
      <c r="O20" s="2">
        <v>1</v>
      </c>
      <c r="P20" s="2">
        <v>1</v>
      </c>
      <c r="S20">
        <v>1</v>
      </c>
      <c r="T20">
        <v>1</v>
      </c>
    </row>
    <row r="21" spans="2:20" x14ac:dyDescent="0.35">
      <c r="B21" s="40" t="s">
        <v>259</v>
      </c>
      <c r="C21" s="2">
        <v>4638</v>
      </c>
      <c r="D21" s="2">
        <v>1161</v>
      </c>
      <c r="F21" s="2">
        <v>2960</v>
      </c>
      <c r="G21" s="2">
        <v>828</v>
      </c>
      <c r="I21" s="2">
        <v>875</v>
      </c>
      <c r="J21" s="2">
        <v>11743</v>
      </c>
      <c r="L21" s="2">
        <v>609</v>
      </c>
      <c r="M21" s="2">
        <v>12416</v>
      </c>
      <c r="O21" s="2">
        <v>1</v>
      </c>
      <c r="P21" s="2">
        <v>2</v>
      </c>
      <c r="S21">
        <v>1</v>
      </c>
      <c r="T21">
        <v>1</v>
      </c>
    </row>
    <row r="22" spans="2:20" x14ac:dyDescent="0.35">
      <c r="B22" s="40"/>
      <c r="C22" s="2">
        <v>7090</v>
      </c>
      <c r="D22" s="2">
        <v>1221</v>
      </c>
      <c r="F22" s="2">
        <v>2991</v>
      </c>
      <c r="G22" s="2">
        <v>1079</v>
      </c>
      <c r="I22" s="2">
        <v>861</v>
      </c>
      <c r="J22" s="2">
        <v>11354</v>
      </c>
      <c r="L22" s="2">
        <v>648</v>
      </c>
      <c r="M22" s="2">
        <v>11273</v>
      </c>
      <c r="O22" s="2">
        <v>1</v>
      </c>
      <c r="P22" s="2">
        <v>1</v>
      </c>
      <c r="S22">
        <v>0</v>
      </c>
      <c r="T22">
        <v>1</v>
      </c>
    </row>
    <row r="23" spans="2:20" x14ac:dyDescent="0.35">
      <c r="B23" s="40"/>
      <c r="C23" s="2">
        <v>5659</v>
      </c>
      <c r="D23" s="2">
        <v>975</v>
      </c>
      <c r="F23" s="2">
        <v>3879</v>
      </c>
      <c r="G23" s="2">
        <v>853</v>
      </c>
      <c r="I23" s="2">
        <v>1158</v>
      </c>
      <c r="J23" s="2">
        <v>8548</v>
      </c>
      <c r="L23" s="2">
        <v>546</v>
      </c>
      <c r="M23" s="2">
        <v>12511</v>
      </c>
      <c r="O23" s="2">
        <v>1</v>
      </c>
      <c r="P23" s="2">
        <v>0</v>
      </c>
      <c r="S23">
        <v>1</v>
      </c>
      <c r="T23">
        <v>1</v>
      </c>
    </row>
    <row r="24" spans="2:20" x14ac:dyDescent="0.35">
      <c r="B24" s="40" t="s">
        <v>260</v>
      </c>
      <c r="C24" s="2">
        <v>6036</v>
      </c>
      <c r="D24" s="2">
        <v>1029</v>
      </c>
      <c r="F24" s="2">
        <v>3287</v>
      </c>
      <c r="G24" s="2">
        <v>819</v>
      </c>
      <c r="I24" s="2">
        <v>933</v>
      </c>
      <c r="J24" s="2">
        <v>11015</v>
      </c>
      <c r="L24" s="2">
        <v>383</v>
      </c>
      <c r="M24" s="2">
        <v>13215</v>
      </c>
      <c r="O24" s="2">
        <v>1</v>
      </c>
      <c r="P24" s="2">
        <v>1</v>
      </c>
      <c r="S24">
        <v>1</v>
      </c>
      <c r="T24">
        <v>1</v>
      </c>
    </row>
    <row r="25" spans="2:20" x14ac:dyDescent="0.35">
      <c r="B25" s="40"/>
      <c r="C25" s="2">
        <v>8130</v>
      </c>
      <c r="D25" s="2">
        <v>1478</v>
      </c>
      <c r="F25" s="2">
        <v>3895</v>
      </c>
      <c r="G25" s="2">
        <v>1218</v>
      </c>
      <c r="I25" s="2">
        <v>854</v>
      </c>
      <c r="J25" s="2">
        <v>8321</v>
      </c>
      <c r="L25" s="2">
        <v>527</v>
      </c>
      <c r="M25" s="2">
        <v>11611</v>
      </c>
      <c r="O25" s="2">
        <v>1</v>
      </c>
      <c r="P25" s="2">
        <v>1</v>
      </c>
      <c r="S25">
        <v>1</v>
      </c>
      <c r="T25">
        <v>1</v>
      </c>
    </row>
    <row r="26" spans="2:20" x14ac:dyDescent="0.35">
      <c r="B26" s="40"/>
      <c r="C26" s="2">
        <v>7045</v>
      </c>
      <c r="D26" s="2">
        <v>1384</v>
      </c>
      <c r="F26" s="2">
        <v>4375</v>
      </c>
      <c r="G26" s="2">
        <v>985</v>
      </c>
      <c r="I26" s="2">
        <v>819</v>
      </c>
      <c r="J26" s="2">
        <v>12263</v>
      </c>
      <c r="L26" s="2">
        <v>747</v>
      </c>
      <c r="M26" s="2">
        <v>9983</v>
      </c>
      <c r="O26" s="2">
        <v>1</v>
      </c>
      <c r="P26" s="2">
        <v>1</v>
      </c>
      <c r="S26">
        <v>0</v>
      </c>
      <c r="T26">
        <v>1</v>
      </c>
    </row>
    <row r="28" spans="2:20" x14ac:dyDescent="0.35">
      <c r="B28" t="s">
        <v>30</v>
      </c>
      <c r="C28" s="2">
        <v>6.9999999999999999E-4</v>
      </c>
      <c r="F28" s="2">
        <v>1.1999999999999999E-3</v>
      </c>
      <c r="I28" s="2">
        <v>1.1999999999999999E-3</v>
      </c>
      <c r="L28" s="2">
        <v>1.1999999999999999E-3</v>
      </c>
      <c r="M28" s="2"/>
      <c r="O28" t="s">
        <v>261</v>
      </c>
      <c r="P28" t="s">
        <v>262</v>
      </c>
      <c r="S28" t="s">
        <v>261</v>
      </c>
      <c r="T28" t="s">
        <v>262</v>
      </c>
    </row>
    <row r="29" spans="2:20" x14ac:dyDescent="0.35">
      <c r="B29" t="s">
        <v>33</v>
      </c>
      <c r="C29" s="2">
        <v>-0.47689999999999999</v>
      </c>
      <c r="F29" s="2">
        <v>-0.13370000000000001</v>
      </c>
      <c r="I29" s="2">
        <v>-0.69869999999999999</v>
      </c>
      <c r="L29" s="2">
        <v>-0.37309999999999999</v>
      </c>
      <c r="M29" s="2"/>
    </row>
    <row r="30" spans="2:20" x14ac:dyDescent="0.35">
      <c r="M30" s="2"/>
    </row>
    <row r="31" spans="2:20" x14ac:dyDescent="0.35">
      <c r="B31" s="40" t="s">
        <v>250</v>
      </c>
      <c r="C31">
        <f>($C$28*C18)+$C$29</f>
        <v>4.1151</v>
      </c>
      <c r="D31">
        <f>($C$28*D18)+$C$29</f>
        <v>0.26300000000000001</v>
      </c>
      <c r="F31">
        <f>($F$28*F18)+$F$29</f>
        <v>4.3638999999999992</v>
      </c>
      <c r="G31">
        <f>($F$28*G18)+$F$29</f>
        <v>0.97989999999999988</v>
      </c>
      <c r="I31">
        <f>($I$28*I18)+$I$29</f>
        <v>0.17009999999999992</v>
      </c>
      <c r="J31">
        <f>($I$28*J18)+$I$29</f>
        <v>13.877699999999999</v>
      </c>
      <c r="L31">
        <f>($L$28*L18)+$L$29</f>
        <v>0.29649999999999999</v>
      </c>
      <c r="M31">
        <f>($L$28*M18)+$L$29</f>
        <v>15.2593</v>
      </c>
      <c r="Q31" s="2"/>
      <c r="R31" s="2"/>
      <c r="S31" s="2"/>
    </row>
    <row r="32" spans="2:20" x14ac:dyDescent="0.35">
      <c r="B32" s="40"/>
      <c r="C32">
        <f t="shared" ref="C32:D39" si="1">($C$28*C19)+$C$29</f>
        <v>5.0678000000000001</v>
      </c>
      <c r="D32">
        <f t="shared" si="1"/>
        <v>0.21679999999999999</v>
      </c>
      <c r="F32">
        <f t="shared" ref="F32:G39" si="2">($F$28*F19)+$F$29</f>
        <v>3.4866999999999995</v>
      </c>
      <c r="G32">
        <f t="shared" si="2"/>
        <v>0.92949999999999988</v>
      </c>
      <c r="I32">
        <f t="shared" ref="I32:J39" si="3">($I$28*I19)+$I$29</f>
        <v>0.22889999999999988</v>
      </c>
      <c r="J32">
        <f t="shared" si="3"/>
        <v>13.066499999999998</v>
      </c>
      <c r="L32">
        <f t="shared" ref="L32:M39" si="4">($L$28*L19)+$L$29</f>
        <v>0.15969999999999995</v>
      </c>
      <c r="M32">
        <f t="shared" si="4"/>
        <v>16.042899999999996</v>
      </c>
      <c r="Q32" s="2"/>
      <c r="R32" s="2"/>
      <c r="S32" s="2"/>
    </row>
    <row r="33" spans="1:19" x14ac:dyDescent="0.35">
      <c r="B33" s="40"/>
      <c r="C33">
        <f t="shared" si="1"/>
        <v>4.6295999999999999</v>
      </c>
      <c r="D33">
        <f t="shared" si="1"/>
        <v>0.26090000000000002</v>
      </c>
      <c r="F33">
        <f t="shared" si="2"/>
        <v>4.3686999999999996</v>
      </c>
      <c r="G33">
        <f t="shared" si="2"/>
        <v>0.91629999999999978</v>
      </c>
      <c r="I33">
        <f t="shared" si="3"/>
        <v>0.41489999999999994</v>
      </c>
      <c r="J33">
        <f t="shared" si="3"/>
        <v>14.601299999999998</v>
      </c>
      <c r="L33">
        <f t="shared" si="4"/>
        <v>0.46569999999999989</v>
      </c>
      <c r="M33">
        <f t="shared" si="4"/>
        <v>17.215299999999999</v>
      </c>
      <c r="Q33" s="2"/>
      <c r="R33" s="2"/>
      <c r="S33" s="2"/>
    </row>
    <row r="34" spans="1:19" x14ac:dyDescent="0.35">
      <c r="B34" s="40"/>
      <c r="C34">
        <f t="shared" si="1"/>
        <v>2.7696999999999998</v>
      </c>
      <c r="D34">
        <f t="shared" si="1"/>
        <v>0.33579999999999999</v>
      </c>
      <c r="F34">
        <f t="shared" si="2"/>
        <v>3.4182999999999995</v>
      </c>
      <c r="G34">
        <f t="shared" si="2"/>
        <v>0.85989999999999989</v>
      </c>
      <c r="I34">
        <f t="shared" si="3"/>
        <v>0.35129999999999983</v>
      </c>
      <c r="J34">
        <f t="shared" si="3"/>
        <v>13.392899999999997</v>
      </c>
      <c r="L34">
        <f t="shared" si="4"/>
        <v>0.35769999999999991</v>
      </c>
      <c r="M34">
        <f t="shared" si="4"/>
        <v>14.5261</v>
      </c>
      <c r="Q34" s="2"/>
      <c r="R34" s="2"/>
      <c r="S34" s="2"/>
    </row>
    <row r="35" spans="1:19" x14ac:dyDescent="0.35">
      <c r="B35" s="40"/>
      <c r="C35">
        <f t="shared" si="1"/>
        <v>4.4861000000000004</v>
      </c>
      <c r="D35">
        <f t="shared" si="1"/>
        <v>0.37780000000000002</v>
      </c>
      <c r="F35">
        <f t="shared" si="2"/>
        <v>3.4554999999999993</v>
      </c>
      <c r="G35">
        <f t="shared" si="2"/>
        <v>1.1611</v>
      </c>
      <c r="I35">
        <f t="shared" si="3"/>
        <v>0.33449999999999991</v>
      </c>
      <c r="J35">
        <f t="shared" si="3"/>
        <v>12.926099999999998</v>
      </c>
      <c r="L35">
        <f t="shared" si="4"/>
        <v>0.40449999999999997</v>
      </c>
      <c r="M35">
        <f t="shared" si="4"/>
        <v>13.154499999999999</v>
      </c>
      <c r="Q35" s="2"/>
      <c r="R35" s="2"/>
      <c r="S35" s="2"/>
    </row>
    <row r="36" spans="1:19" x14ac:dyDescent="0.35">
      <c r="B36" s="40"/>
      <c r="C36">
        <f t="shared" si="1"/>
        <v>3.4843999999999999</v>
      </c>
      <c r="D36">
        <f t="shared" si="1"/>
        <v>0.2056</v>
      </c>
      <c r="F36">
        <f t="shared" si="2"/>
        <v>4.5210999999999997</v>
      </c>
      <c r="G36">
        <f t="shared" si="2"/>
        <v>0.8898999999999998</v>
      </c>
      <c r="I36">
        <f t="shared" si="3"/>
        <v>0.69089999999999996</v>
      </c>
      <c r="J36">
        <f t="shared" si="3"/>
        <v>9.5588999999999977</v>
      </c>
      <c r="L36">
        <f t="shared" si="4"/>
        <v>0.28209999999999991</v>
      </c>
      <c r="M36">
        <f t="shared" si="4"/>
        <v>14.6401</v>
      </c>
      <c r="Q36" s="2"/>
      <c r="R36" s="2"/>
      <c r="S36" s="2"/>
    </row>
    <row r="37" spans="1:19" x14ac:dyDescent="0.35">
      <c r="B37" s="40"/>
      <c r="C37">
        <f t="shared" si="1"/>
        <v>3.7483</v>
      </c>
      <c r="D37">
        <f t="shared" si="1"/>
        <v>0.24339999999999995</v>
      </c>
      <c r="F37">
        <f t="shared" si="2"/>
        <v>3.8106999999999993</v>
      </c>
      <c r="G37">
        <f t="shared" si="2"/>
        <v>0.84909999999999985</v>
      </c>
      <c r="I37">
        <f t="shared" si="3"/>
        <v>0.42089999999999994</v>
      </c>
      <c r="J37">
        <f t="shared" si="3"/>
        <v>12.519299999999998</v>
      </c>
      <c r="L37">
        <f t="shared" si="4"/>
        <v>8.6499999999999966E-2</v>
      </c>
      <c r="M37">
        <f t="shared" si="4"/>
        <v>15.4849</v>
      </c>
    </row>
    <row r="38" spans="1:19" x14ac:dyDescent="0.35">
      <c r="B38" s="40"/>
      <c r="C38">
        <f t="shared" si="1"/>
        <v>5.2141000000000002</v>
      </c>
      <c r="D38">
        <f t="shared" si="1"/>
        <v>0.55769999999999997</v>
      </c>
      <c r="F38">
        <f t="shared" si="2"/>
        <v>4.5402999999999993</v>
      </c>
      <c r="G38">
        <f t="shared" si="2"/>
        <v>1.3278999999999999</v>
      </c>
      <c r="I38">
        <f t="shared" si="3"/>
        <v>0.32609999999999995</v>
      </c>
      <c r="J38">
        <f t="shared" si="3"/>
        <v>9.2864999999999984</v>
      </c>
      <c r="L38">
        <f t="shared" si="4"/>
        <v>0.25929999999999997</v>
      </c>
      <c r="M38">
        <f t="shared" si="4"/>
        <v>13.560099999999998</v>
      </c>
    </row>
    <row r="39" spans="1:19" x14ac:dyDescent="0.35">
      <c r="B39" s="40"/>
      <c r="C39">
        <f t="shared" si="1"/>
        <v>4.4546000000000001</v>
      </c>
      <c r="D39">
        <f t="shared" si="1"/>
        <v>0.4919</v>
      </c>
      <c r="F39">
        <f t="shared" si="2"/>
        <v>5.116299999999999</v>
      </c>
      <c r="G39">
        <f t="shared" si="2"/>
        <v>1.0483</v>
      </c>
      <c r="I39">
        <f t="shared" si="3"/>
        <v>0.28409999999999991</v>
      </c>
      <c r="J39">
        <f t="shared" si="3"/>
        <v>14.016899999999998</v>
      </c>
      <c r="L39">
        <f t="shared" si="4"/>
        <v>0.52329999999999999</v>
      </c>
      <c r="M39">
        <f t="shared" si="4"/>
        <v>11.6065</v>
      </c>
    </row>
    <row r="41" spans="1:19" x14ac:dyDescent="0.35">
      <c r="B41" s="45" t="s">
        <v>7</v>
      </c>
      <c r="C41" s="45"/>
      <c r="D41" s="45"/>
    </row>
    <row r="42" spans="1:19" x14ac:dyDescent="0.35">
      <c r="A42" t="s">
        <v>263</v>
      </c>
      <c r="B42" s="45" t="s">
        <v>46</v>
      </c>
      <c r="C42" s="45"/>
      <c r="L42" t="s">
        <v>264</v>
      </c>
      <c r="M42" s="45" t="s">
        <v>46</v>
      </c>
      <c r="N42" s="45"/>
    </row>
    <row r="43" spans="1:19" x14ac:dyDescent="0.35">
      <c r="B43" s="4" t="s">
        <v>49</v>
      </c>
      <c r="C43" s="3" t="s">
        <v>265</v>
      </c>
      <c r="D43" s="3"/>
      <c r="E43" s="3"/>
      <c r="F43" s="3"/>
      <c r="G43" s="3"/>
      <c r="M43" s="4" t="s">
        <v>49</v>
      </c>
      <c r="N43" s="3" t="s">
        <v>266</v>
      </c>
      <c r="O43" s="3"/>
      <c r="P43" s="3"/>
      <c r="Q43" s="3"/>
      <c r="R43" s="3"/>
    </row>
    <row r="44" spans="1:19" x14ac:dyDescent="0.35">
      <c r="B44" s="4" t="s">
        <v>54</v>
      </c>
      <c r="C44" s="3" t="s">
        <v>267</v>
      </c>
      <c r="D44" s="3"/>
      <c r="E44" s="3"/>
      <c r="F44" s="3"/>
      <c r="G44" s="3"/>
      <c r="M44" s="4" t="s">
        <v>54</v>
      </c>
      <c r="N44" s="3" t="s">
        <v>267</v>
      </c>
      <c r="O44" s="3"/>
      <c r="P44" s="3"/>
      <c r="Q44" s="3"/>
      <c r="R44" s="3"/>
    </row>
    <row r="45" spans="1:19" x14ac:dyDescent="0.35">
      <c r="B45" s="4" t="s">
        <v>58</v>
      </c>
      <c r="C45" s="3" t="s">
        <v>59</v>
      </c>
      <c r="D45" s="3"/>
      <c r="E45" s="3"/>
      <c r="F45" s="3"/>
      <c r="G45" s="3"/>
      <c r="M45" s="4" t="s">
        <v>58</v>
      </c>
      <c r="N45" s="3" t="s">
        <v>59</v>
      </c>
      <c r="O45" s="3"/>
      <c r="P45" s="3"/>
      <c r="Q45" s="3"/>
      <c r="R45" s="3"/>
    </row>
    <row r="46" spans="1:19" x14ac:dyDescent="0.35">
      <c r="B46" s="4"/>
      <c r="C46" s="3"/>
      <c r="D46" s="3"/>
      <c r="E46" s="3"/>
      <c r="F46" s="3"/>
      <c r="G46" s="3"/>
      <c r="M46" s="4"/>
      <c r="N46" s="3"/>
      <c r="O46" s="3"/>
      <c r="P46" s="3"/>
      <c r="Q46" s="3"/>
      <c r="R46" s="3"/>
    </row>
    <row r="47" spans="1:19" x14ac:dyDescent="0.35">
      <c r="B47" s="4" t="s">
        <v>64</v>
      </c>
      <c r="C47" s="3"/>
      <c r="D47" s="3"/>
      <c r="E47" s="3"/>
      <c r="F47" s="3"/>
      <c r="G47" s="3"/>
      <c r="M47" s="4" t="s">
        <v>64</v>
      </c>
      <c r="N47" s="3"/>
      <c r="O47" s="3"/>
      <c r="P47" s="3"/>
      <c r="Q47" s="3"/>
      <c r="R47" s="3"/>
    </row>
    <row r="48" spans="1:19" x14ac:dyDescent="0.35">
      <c r="B48" s="4" t="s">
        <v>67</v>
      </c>
      <c r="C48" s="3">
        <v>174</v>
      </c>
      <c r="D48" s="3"/>
      <c r="E48" s="3"/>
      <c r="F48" s="3"/>
      <c r="G48" s="3"/>
      <c r="M48" s="4" t="s">
        <v>67</v>
      </c>
      <c r="N48" s="3">
        <v>317</v>
      </c>
      <c r="O48" s="3"/>
      <c r="P48" s="3"/>
      <c r="Q48" s="3"/>
      <c r="R48" s="3"/>
    </row>
    <row r="49" spans="2:18" x14ac:dyDescent="0.35">
      <c r="B49" s="4" t="s">
        <v>70</v>
      </c>
      <c r="C49" s="3" t="s">
        <v>71</v>
      </c>
      <c r="D49" s="3"/>
      <c r="E49" s="3"/>
      <c r="F49" s="3"/>
      <c r="G49" s="3"/>
      <c r="M49" s="4" t="s">
        <v>70</v>
      </c>
      <c r="N49" s="3" t="s">
        <v>71</v>
      </c>
      <c r="O49" s="3"/>
      <c r="P49" s="3"/>
      <c r="Q49" s="3"/>
      <c r="R49" s="3"/>
    </row>
    <row r="50" spans="2:18" x14ac:dyDescent="0.35">
      <c r="B50" s="4" t="s">
        <v>74</v>
      </c>
      <c r="C50" s="3" t="s">
        <v>75</v>
      </c>
      <c r="D50" s="3"/>
      <c r="E50" s="3"/>
      <c r="F50" s="3"/>
      <c r="G50" s="3"/>
      <c r="M50" s="4" t="s">
        <v>74</v>
      </c>
      <c r="N50" s="3" t="s">
        <v>75</v>
      </c>
      <c r="O50" s="3"/>
      <c r="P50" s="3"/>
      <c r="Q50" s="3"/>
      <c r="R50" s="3"/>
    </row>
    <row r="51" spans="2:18" x14ac:dyDescent="0.35">
      <c r="B51" s="4" t="s">
        <v>78</v>
      </c>
      <c r="C51" s="3" t="s">
        <v>79</v>
      </c>
      <c r="D51" s="3"/>
      <c r="E51" s="3"/>
      <c r="F51" s="3"/>
      <c r="G51" s="3"/>
      <c r="M51" s="4" t="s">
        <v>78</v>
      </c>
      <c r="N51" s="3" t="s">
        <v>79</v>
      </c>
      <c r="O51" s="3"/>
      <c r="P51" s="3"/>
      <c r="Q51" s="3"/>
      <c r="R51" s="3"/>
    </row>
    <row r="52" spans="2:18" x14ac:dyDescent="0.35">
      <c r="B52" s="4" t="s">
        <v>82</v>
      </c>
      <c r="C52" s="3">
        <v>0.94199999999999995</v>
      </c>
      <c r="D52" s="3"/>
      <c r="E52" s="3"/>
      <c r="F52" s="3"/>
      <c r="G52" s="3"/>
      <c r="M52" s="4" t="s">
        <v>82</v>
      </c>
      <c r="N52" s="3">
        <v>0.96699999999999997</v>
      </c>
      <c r="O52" s="3"/>
      <c r="P52" s="3"/>
      <c r="Q52" s="3"/>
      <c r="R52" s="3"/>
    </row>
    <row r="53" spans="2:18" x14ac:dyDescent="0.35">
      <c r="B53" s="4"/>
      <c r="C53" s="3"/>
      <c r="D53" s="3"/>
      <c r="E53" s="3"/>
      <c r="F53" s="3"/>
      <c r="G53" s="3"/>
      <c r="M53" s="4"/>
      <c r="N53" s="3"/>
      <c r="O53" s="3"/>
      <c r="P53" s="3"/>
      <c r="Q53" s="3"/>
      <c r="R53" s="3"/>
    </row>
    <row r="54" spans="2:18" x14ac:dyDescent="0.35">
      <c r="B54" s="4" t="s">
        <v>87</v>
      </c>
      <c r="C54" s="3"/>
      <c r="D54" s="3"/>
      <c r="E54" s="3"/>
      <c r="F54" s="3"/>
      <c r="G54" s="3"/>
      <c r="M54" s="4" t="s">
        <v>87</v>
      </c>
      <c r="N54" s="3"/>
      <c r="O54" s="3"/>
      <c r="P54" s="3"/>
      <c r="Q54" s="3"/>
      <c r="R54" s="3"/>
    </row>
    <row r="55" spans="2:18" x14ac:dyDescent="0.35">
      <c r="B55" s="4" t="s">
        <v>90</v>
      </c>
      <c r="C55" s="3" t="s">
        <v>268</v>
      </c>
      <c r="D55" s="3"/>
      <c r="E55" s="3"/>
      <c r="F55" s="3"/>
      <c r="G55" s="3"/>
      <c r="M55" s="4" t="s">
        <v>90</v>
      </c>
      <c r="N55" s="3" t="s">
        <v>269</v>
      </c>
      <c r="O55" s="3"/>
      <c r="P55" s="3"/>
      <c r="Q55" s="3"/>
      <c r="R55" s="3"/>
    </row>
    <row r="56" spans="2:18" x14ac:dyDescent="0.35">
      <c r="B56" s="4" t="s">
        <v>70</v>
      </c>
      <c r="C56" s="3">
        <v>6.0000000000000001E-3</v>
      </c>
      <c r="D56" s="3"/>
      <c r="E56" s="3"/>
      <c r="F56" s="3"/>
      <c r="G56" s="3"/>
      <c r="M56" s="4" t="s">
        <v>70</v>
      </c>
      <c r="N56" s="3">
        <v>5.0000000000000001E-3</v>
      </c>
      <c r="O56" s="3"/>
      <c r="P56" s="3"/>
      <c r="Q56" s="3"/>
      <c r="R56" s="3"/>
    </row>
    <row r="57" spans="2:18" x14ac:dyDescent="0.35">
      <c r="B57" s="4" t="s">
        <v>74</v>
      </c>
      <c r="C57" s="3" t="s">
        <v>270</v>
      </c>
      <c r="D57" s="3"/>
      <c r="E57" s="3"/>
      <c r="F57" s="3"/>
      <c r="G57" s="3"/>
      <c r="M57" s="4" t="s">
        <v>74</v>
      </c>
      <c r="N57" s="3" t="s">
        <v>270</v>
      </c>
      <c r="O57" s="3"/>
      <c r="P57" s="3"/>
      <c r="Q57" s="3"/>
      <c r="R57" s="3"/>
    </row>
    <row r="58" spans="2:18" x14ac:dyDescent="0.35">
      <c r="B58" s="4" t="s">
        <v>100</v>
      </c>
      <c r="C58" s="3" t="s">
        <v>79</v>
      </c>
      <c r="D58" s="3"/>
      <c r="E58" s="3"/>
      <c r="F58" s="3"/>
      <c r="G58" s="3"/>
      <c r="M58" s="4" t="s">
        <v>100</v>
      </c>
      <c r="N58" s="3" t="s">
        <v>79</v>
      </c>
      <c r="O58" s="3"/>
      <c r="P58" s="3"/>
      <c r="Q58" s="3"/>
      <c r="R58" s="3"/>
    </row>
    <row r="59" spans="2:18" x14ac:dyDescent="0.35">
      <c r="B59" s="4"/>
      <c r="C59" s="3"/>
      <c r="D59" s="3"/>
      <c r="E59" s="3"/>
      <c r="F59" s="3"/>
      <c r="G59" s="3"/>
      <c r="M59" s="4"/>
      <c r="N59" s="3"/>
      <c r="O59" s="3"/>
      <c r="P59" s="3"/>
      <c r="Q59" s="3"/>
      <c r="R59" s="3"/>
    </row>
    <row r="60" spans="2:18" x14ac:dyDescent="0.35">
      <c r="B60" s="4" t="s">
        <v>106</v>
      </c>
      <c r="C60" s="3"/>
      <c r="D60" s="3"/>
      <c r="E60" s="3"/>
      <c r="F60" s="3"/>
      <c r="G60" s="3"/>
      <c r="M60" s="4" t="s">
        <v>106</v>
      </c>
      <c r="N60" s="3"/>
      <c r="O60" s="3"/>
      <c r="P60" s="3"/>
      <c r="Q60" s="3"/>
      <c r="R60" s="3"/>
    </row>
    <row r="61" spans="2:18" x14ac:dyDescent="0.35">
      <c r="B61" s="4" t="s">
        <v>109</v>
      </c>
      <c r="C61" s="3">
        <v>28.6</v>
      </c>
      <c r="D61" s="3"/>
      <c r="E61" s="3"/>
      <c r="F61" s="3"/>
      <c r="G61" s="3"/>
      <c r="M61" s="4" t="s">
        <v>109</v>
      </c>
      <c r="N61" s="3">
        <v>56.5</v>
      </c>
      <c r="O61" s="3"/>
      <c r="P61" s="3"/>
      <c r="Q61" s="3"/>
      <c r="R61" s="3"/>
    </row>
    <row r="62" spans="2:18" x14ac:dyDescent="0.35">
      <c r="B62" s="4" t="s">
        <v>70</v>
      </c>
      <c r="C62" s="3" t="s">
        <v>71</v>
      </c>
      <c r="D62" s="3"/>
      <c r="E62" s="3"/>
      <c r="F62" s="3"/>
      <c r="G62" s="3"/>
      <c r="M62" s="4" t="s">
        <v>70</v>
      </c>
      <c r="N62" s="3" t="s">
        <v>71</v>
      </c>
      <c r="O62" s="3"/>
      <c r="P62" s="3"/>
      <c r="Q62" s="3"/>
      <c r="R62" s="3"/>
    </row>
    <row r="63" spans="2:18" x14ac:dyDescent="0.35">
      <c r="B63" s="4" t="s">
        <v>74</v>
      </c>
      <c r="C63" s="3" t="s">
        <v>75</v>
      </c>
      <c r="D63" s="3"/>
      <c r="E63" s="3"/>
      <c r="F63" s="3"/>
      <c r="G63" s="3"/>
      <c r="M63" s="4" t="s">
        <v>74</v>
      </c>
      <c r="N63" s="3" t="s">
        <v>75</v>
      </c>
      <c r="O63" s="3"/>
      <c r="P63" s="3"/>
      <c r="Q63" s="3"/>
      <c r="R63" s="3"/>
    </row>
    <row r="64" spans="2:18" x14ac:dyDescent="0.35">
      <c r="B64" s="4" t="s">
        <v>100</v>
      </c>
      <c r="C64" s="3" t="s">
        <v>79</v>
      </c>
      <c r="D64" s="3"/>
      <c r="E64" s="3"/>
      <c r="F64" s="3"/>
      <c r="G64" s="3"/>
      <c r="M64" s="4" t="s">
        <v>100</v>
      </c>
      <c r="N64" s="3" t="s">
        <v>79</v>
      </c>
      <c r="O64" s="3"/>
      <c r="P64" s="3"/>
      <c r="Q64" s="3"/>
      <c r="R64" s="3"/>
    </row>
    <row r="65" spans="2:21" x14ac:dyDescent="0.35">
      <c r="B65" s="4"/>
      <c r="C65" s="3"/>
      <c r="D65" s="3"/>
      <c r="E65" s="3"/>
      <c r="F65" s="3"/>
      <c r="G65" s="3"/>
      <c r="M65" s="4"/>
      <c r="N65" s="3"/>
      <c r="O65" s="3"/>
      <c r="P65" s="3"/>
      <c r="Q65" s="3"/>
      <c r="R65" s="3"/>
    </row>
    <row r="66" spans="2:21" x14ac:dyDescent="0.35">
      <c r="B66" s="4" t="s">
        <v>120</v>
      </c>
      <c r="C66" s="3" t="s">
        <v>121</v>
      </c>
      <c r="D66" s="3" t="s">
        <v>122</v>
      </c>
      <c r="E66" s="3" t="s">
        <v>123</v>
      </c>
      <c r="F66" s="3" t="s">
        <v>124</v>
      </c>
      <c r="G66" s="3" t="s">
        <v>125</v>
      </c>
      <c r="M66" s="4" t="s">
        <v>120</v>
      </c>
      <c r="N66" s="3" t="s">
        <v>121</v>
      </c>
      <c r="O66" s="3" t="s">
        <v>122</v>
      </c>
      <c r="P66" s="3" t="s">
        <v>123</v>
      </c>
      <c r="Q66" s="3" t="s">
        <v>124</v>
      </c>
      <c r="R66" s="3" t="s">
        <v>125</v>
      </c>
    </row>
    <row r="67" spans="2:21" x14ac:dyDescent="0.35">
      <c r="B67" s="4" t="s">
        <v>128</v>
      </c>
      <c r="C67" s="3">
        <v>132</v>
      </c>
      <c r="D67" s="3">
        <v>3</v>
      </c>
      <c r="E67" s="3">
        <v>44.1</v>
      </c>
      <c r="F67" s="3" t="s">
        <v>271</v>
      </c>
      <c r="G67" s="3" t="s">
        <v>130</v>
      </c>
      <c r="M67" s="4" t="s">
        <v>128</v>
      </c>
      <c r="N67" s="3">
        <v>1526</v>
      </c>
      <c r="O67" s="3">
        <v>3</v>
      </c>
      <c r="P67" s="3">
        <v>509</v>
      </c>
      <c r="Q67" s="3" t="s">
        <v>272</v>
      </c>
      <c r="R67" s="3" t="s">
        <v>130</v>
      </c>
    </row>
    <row r="68" spans="2:21" x14ac:dyDescent="0.35">
      <c r="B68" s="4" t="s">
        <v>132</v>
      </c>
      <c r="C68" s="3">
        <v>8.09</v>
      </c>
      <c r="D68" s="3">
        <v>32</v>
      </c>
      <c r="E68" s="3">
        <v>0.253</v>
      </c>
      <c r="F68" s="3"/>
      <c r="G68" s="3"/>
      <c r="M68" s="4" t="s">
        <v>132</v>
      </c>
      <c r="N68" s="3">
        <v>51.4</v>
      </c>
      <c r="O68" s="3">
        <v>32</v>
      </c>
      <c r="P68" s="3">
        <v>1.61</v>
      </c>
      <c r="Q68" s="3"/>
      <c r="R68" s="3"/>
    </row>
    <row r="69" spans="2:21" x14ac:dyDescent="0.35">
      <c r="B69" s="4" t="s">
        <v>133</v>
      </c>
      <c r="C69" s="3">
        <v>140</v>
      </c>
      <c r="D69" s="3">
        <v>35</v>
      </c>
      <c r="E69" s="3"/>
      <c r="F69" s="3"/>
      <c r="G69" s="3"/>
      <c r="M69" s="4" t="s">
        <v>133</v>
      </c>
      <c r="N69" s="3">
        <v>1578</v>
      </c>
      <c r="O69" s="3">
        <v>35</v>
      </c>
      <c r="P69" s="3"/>
      <c r="Q69" s="3"/>
      <c r="R69" s="3"/>
    </row>
    <row r="70" spans="2:21" x14ac:dyDescent="0.35">
      <c r="B70" s="4"/>
      <c r="C70" s="3"/>
      <c r="D70" s="3"/>
      <c r="E70" s="3"/>
      <c r="F70" s="3"/>
      <c r="G70" s="3"/>
      <c r="M70" s="4"/>
      <c r="N70" s="3"/>
      <c r="O70" s="3"/>
      <c r="P70" s="3"/>
      <c r="Q70" s="3"/>
      <c r="R70" s="3"/>
    </row>
    <row r="71" spans="2:21" x14ac:dyDescent="0.35">
      <c r="B71" s="4" t="s">
        <v>134</v>
      </c>
      <c r="C71" s="3"/>
      <c r="D71" s="3"/>
      <c r="E71" s="3"/>
      <c r="F71" s="3"/>
      <c r="G71" s="3"/>
      <c r="M71" s="4" t="s">
        <v>134</v>
      </c>
      <c r="N71" s="3"/>
      <c r="O71" s="3"/>
      <c r="P71" s="3"/>
      <c r="Q71" s="3"/>
      <c r="R71" s="3"/>
    </row>
    <row r="72" spans="2:21" x14ac:dyDescent="0.35">
      <c r="B72" s="4" t="s">
        <v>135</v>
      </c>
      <c r="C72" s="3">
        <v>4</v>
      </c>
      <c r="D72" s="3"/>
      <c r="E72" s="3"/>
      <c r="F72" s="3"/>
      <c r="G72" s="3"/>
      <c r="M72" s="4" t="s">
        <v>135</v>
      </c>
      <c r="N72" s="3">
        <v>4</v>
      </c>
      <c r="O72" s="3"/>
      <c r="P72" s="3"/>
      <c r="Q72" s="3"/>
      <c r="R72" s="3"/>
    </row>
    <row r="73" spans="2:21" x14ac:dyDescent="0.35">
      <c r="B73" s="4" t="s">
        <v>136</v>
      </c>
      <c r="C73" s="3">
        <v>36</v>
      </c>
      <c r="D73" s="3"/>
      <c r="E73" s="3"/>
      <c r="F73" s="3"/>
      <c r="G73" s="3"/>
      <c r="M73" s="4" t="s">
        <v>136</v>
      </c>
      <c r="N73" s="3">
        <v>36</v>
      </c>
      <c r="O73" s="3"/>
      <c r="P73" s="3"/>
      <c r="Q73" s="3"/>
      <c r="R73" s="3"/>
    </row>
    <row r="74" spans="2:21" x14ac:dyDescent="0.35">
      <c r="D74" s="3"/>
      <c r="E74" s="3"/>
      <c r="F74" s="3"/>
      <c r="G74" s="3"/>
      <c r="M74" s="4"/>
      <c r="N74" s="3"/>
      <c r="O74" s="3"/>
      <c r="P74" s="3"/>
      <c r="Q74" s="3"/>
      <c r="R74" s="3"/>
    </row>
    <row r="75" spans="2:21" x14ac:dyDescent="0.35">
      <c r="B75" s="46" t="s">
        <v>273</v>
      </c>
      <c r="C75" s="46"/>
      <c r="D75" s="46"/>
      <c r="E75" s="46"/>
      <c r="F75" s="3"/>
      <c r="G75" s="3"/>
      <c r="H75" s="3"/>
      <c r="M75" s="46" t="s">
        <v>273</v>
      </c>
      <c r="N75" s="46"/>
      <c r="O75" s="46"/>
      <c r="P75" s="46"/>
      <c r="Q75" s="3"/>
      <c r="R75" s="3"/>
    </row>
    <row r="76" spans="2:21" x14ac:dyDescent="0.35">
      <c r="B76" s="4" t="s">
        <v>137</v>
      </c>
      <c r="C76" s="3">
        <v>1</v>
      </c>
      <c r="D76" s="3"/>
      <c r="E76" s="3"/>
      <c r="F76" s="3"/>
      <c r="G76" s="3"/>
      <c r="H76" s="3"/>
      <c r="M76" s="4" t="s">
        <v>137</v>
      </c>
      <c r="N76" s="3">
        <v>1</v>
      </c>
      <c r="O76" s="3"/>
      <c r="P76" s="3"/>
      <c r="Q76" s="3"/>
      <c r="R76" s="3"/>
      <c r="S76" s="3"/>
      <c r="T76" s="3"/>
      <c r="U76" s="3"/>
    </row>
    <row r="77" spans="2:21" x14ac:dyDescent="0.35">
      <c r="B77" s="4" t="s">
        <v>138</v>
      </c>
      <c r="C77" s="3">
        <v>6</v>
      </c>
      <c r="D77" s="3"/>
      <c r="E77" s="3"/>
      <c r="F77" s="3"/>
      <c r="G77" s="3"/>
      <c r="H77" s="3"/>
      <c r="M77" s="4" t="s">
        <v>138</v>
      </c>
      <c r="N77" s="3">
        <v>6</v>
      </c>
      <c r="O77" s="3"/>
      <c r="P77" s="3"/>
      <c r="Q77" s="3"/>
      <c r="R77" s="3"/>
      <c r="S77" s="3"/>
      <c r="T77" s="3"/>
      <c r="U77" s="3"/>
    </row>
    <row r="78" spans="2:21" x14ac:dyDescent="0.35">
      <c r="B78" s="4" t="s">
        <v>141</v>
      </c>
      <c r="C78" s="3">
        <v>0.05</v>
      </c>
      <c r="D78" s="3"/>
      <c r="E78" s="3"/>
      <c r="F78" s="3"/>
      <c r="G78" s="3"/>
      <c r="H78" s="3"/>
      <c r="M78" s="4" t="s">
        <v>141</v>
      </c>
      <c r="N78" s="3">
        <v>0.05</v>
      </c>
      <c r="O78" s="3"/>
      <c r="P78" s="3"/>
      <c r="Q78" s="3"/>
      <c r="R78" s="3"/>
      <c r="S78" s="3"/>
      <c r="T78" s="3"/>
      <c r="U78" s="3"/>
    </row>
    <row r="79" spans="2:21" x14ac:dyDescent="0.35">
      <c r="M79" s="4"/>
      <c r="N79" s="3"/>
      <c r="O79" s="3"/>
      <c r="P79" s="3"/>
      <c r="Q79" s="3"/>
      <c r="R79" s="3"/>
      <c r="S79" s="3"/>
      <c r="T79" s="3"/>
      <c r="U79" s="3"/>
    </row>
    <row r="80" spans="2:21" x14ac:dyDescent="0.35">
      <c r="C80" s="3" t="s">
        <v>145</v>
      </c>
      <c r="D80" s="3" t="s">
        <v>146</v>
      </c>
      <c r="E80" s="3" t="s">
        <v>147</v>
      </c>
      <c r="F80" s="3" t="s">
        <v>148</v>
      </c>
      <c r="G80" s="3" t="s">
        <v>149</v>
      </c>
      <c r="H80" s="3"/>
      <c r="M80" s="4" t="s">
        <v>273</v>
      </c>
      <c r="N80" s="3" t="s">
        <v>145</v>
      </c>
      <c r="O80" s="3" t="s">
        <v>146</v>
      </c>
      <c r="P80" s="3" t="s">
        <v>147</v>
      </c>
      <c r="Q80" s="3" t="s">
        <v>148</v>
      </c>
      <c r="R80" s="3" t="s">
        <v>149</v>
      </c>
      <c r="S80" s="3"/>
      <c r="T80" s="3"/>
      <c r="U80" s="3"/>
    </row>
    <row r="81" spans="2:21" x14ac:dyDescent="0.35">
      <c r="B81" s="4" t="s">
        <v>274</v>
      </c>
      <c r="C81" s="3">
        <v>9.8699999999999996E-2</v>
      </c>
      <c r="D81" s="3" t="s">
        <v>275</v>
      </c>
      <c r="E81" s="3" t="s">
        <v>101</v>
      </c>
      <c r="F81" s="3" t="s">
        <v>97</v>
      </c>
      <c r="G81" s="3">
        <v>0.97499999999999998</v>
      </c>
      <c r="H81" s="3" t="s">
        <v>276</v>
      </c>
      <c r="M81" s="4" t="s">
        <v>274</v>
      </c>
      <c r="N81" s="3">
        <v>-0.66800000000000004</v>
      </c>
      <c r="O81" s="3" t="s">
        <v>277</v>
      </c>
      <c r="P81" s="3" t="s">
        <v>101</v>
      </c>
      <c r="Q81" s="3" t="s">
        <v>97</v>
      </c>
      <c r="R81" s="3">
        <v>0.68200000000000005</v>
      </c>
      <c r="S81" s="3" t="s">
        <v>276</v>
      </c>
      <c r="T81" s="3"/>
      <c r="U81" s="3"/>
    </row>
    <row r="82" spans="2:21" x14ac:dyDescent="0.35">
      <c r="B82" s="4" t="s">
        <v>278</v>
      </c>
      <c r="C82" s="3">
        <v>3.86</v>
      </c>
      <c r="D82" s="3" t="s">
        <v>279</v>
      </c>
      <c r="E82" s="3" t="s">
        <v>79</v>
      </c>
      <c r="F82" s="3" t="s">
        <v>75</v>
      </c>
      <c r="G82" s="3" t="s">
        <v>71</v>
      </c>
      <c r="H82" s="3" t="s">
        <v>280</v>
      </c>
      <c r="M82" s="4" t="s">
        <v>278</v>
      </c>
      <c r="N82" s="3">
        <v>-12.3</v>
      </c>
      <c r="O82" s="3" t="s">
        <v>281</v>
      </c>
      <c r="P82" s="3" t="s">
        <v>79</v>
      </c>
      <c r="Q82" s="3" t="s">
        <v>75</v>
      </c>
      <c r="R82" s="3" t="s">
        <v>71</v>
      </c>
      <c r="S82" s="3" t="s">
        <v>280</v>
      </c>
      <c r="T82" s="3"/>
      <c r="U82" s="3"/>
    </row>
    <row r="83" spans="2:21" x14ac:dyDescent="0.35">
      <c r="B83" s="4" t="s">
        <v>282</v>
      </c>
      <c r="C83" s="3">
        <v>3.9</v>
      </c>
      <c r="D83" s="3" t="s">
        <v>283</v>
      </c>
      <c r="E83" s="3" t="s">
        <v>79</v>
      </c>
      <c r="F83" s="3" t="s">
        <v>75</v>
      </c>
      <c r="G83" s="3" t="s">
        <v>71</v>
      </c>
      <c r="H83" s="3" t="s">
        <v>267</v>
      </c>
      <c r="M83" s="4" t="s">
        <v>282</v>
      </c>
      <c r="N83" s="3">
        <v>-14.3</v>
      </c>
      <c r="O83" s="3" t="s">
        <v>284</v>
      </c>
      <c r="P83" s="3" t="s">
        <v>79</v>
      </c>
      <c r="Q83" s="3" t="s">
        <v>75</v>
      </c>
      <c r="R83" s="3" t="s">
        <v>71</v>
      </c>
      <c r="S83" s="3" t="s">
        <v>267</v>
      </c>
      <c r="T83" s="3"/>
      <c r="U83" s="3"/>
    </row>
    <row r="84" spans="2:21" x14ac:dyDescent="0.35">
      <c r="B84" s="4" t="s">
        <v>285</v>
      </c>
      <c r="C84" s="3">
        <v>3.76</v>
      </c>
      <c r="D84" s="3" t="s">
        <v>286</v>
      </c>
      <c r="E84" s="3" t="s">
        <v>79</v>
      </c>
      <c r="F84" s="3" t="s">
        <v>75</v>
      </c>
      <c r="G84" s="3" t="s">
        <v>71</v>
      </c>
      <c r="H84" s="3" t="s">
        <v>287</v>
      </c>
      <c r="M84" s="4" t="s">
        <v>285</v>
      </c>
      <c r="N84" s="3">
        <v>-11.6</v>
      </c>
      <c r="O84" s="3" t="s">
        <v>288</v>
      </c>
      <c r="P84" s="3" t="s">
        <v>79</v>
      </c>
      <c r="Q84" s="3" t="s">
        <v>75</v>
      </c>
      <c r="R84" s="3" t="s">
        <v>71</v>
      </c>
      <c r="S84" s="3" t="s">
        <v>287</v>
      </c>
      <c r="T84" s="3"/>
      <c r="U84" s="3"/>
    </row>
    <row r="85" spans="2:21" x14ac:dyDescent="0.35">
      <c r="B85" s="4" t="s">
        <v>289</v>
      </c>
      <c r="C85" s="3">
        <v>3.81</v>
      </c>
      <c r="D85" s="3" t="s">
        <v>290</v>
      </c>
      <c r="E85" s="3" t="s">
        <v>79</v>
      </c>
      <c r="F85" s="3" t="s">
        <v>75</v>
      </c>
      <c r="G85" s="3" t="s">
        <v>71</v>
      </c>
      <c r="H85" s="3" t="s">
        <v>291</v>
      </c>
      <c r="M85" s="4" t="s">
        <v>289</v>
      </c>
      <c r="N85" s="3">
        <v>-13.6</v>
      </c>
      <c r="O85" s="3" t="s">
        <v>292</v>
      </c>
      <c r="P85" s="3" t="s">
        <v>79</v>
      </c>
      <c r="Q85" s="3" t="s">
        <v>75</v>
      </c>
      <c r="R85" s="3" t="s">
        <v>71</v>
      </c>
      <c r="S85" s="3" t="s">
        <v>291</v>
      </c>
      <c r="T85" s="3"/>
      <c r="U85" s="3"/>
    </row>
    <row r="86" spans="2:21" x14ac:dyDescent="0.35">
      <c r="B86" s="4" t="s">
        <v>293</v>
      </c>
      <c r="C86" s="3">
        <v>4.2900000000000001E-2</v>
      </c>
      <c r="D86" s="3" t="s">
        <v>294</v>
      </c>
      <c r="E86" s="3" t="s">
        <v>101</v>
      </c>
      <c r="F86" s="3" t="s">
        <v>97</v>
      </c>
      <c r="G86" s="3">
        <v>0.998</v>
      </c>
      <c r="H86" s="3" t="s">
        <v>295</v>
      </c>
      <c r="M86" s="4" t="s">
        <v>293</v>
      </c>
      <c r="N86" s="3">
        <v>-2.0299999999999998</v>
      </c>
      <c r="O86" s="3" t="s">
        <v>296</v>
      </c>
      <c r="P86" s="3" t="s">
        <v>79</v>
      </c>
      <c r="Q86" s="3" t="s">
        <v>270</v>
      </c>
      <c r="R86" s="3">
        <v>0.01</v>
      </c>
      <c r="S86" s="3" t="s">
        <v>295</v>
      </c>
      <c r="T86" s="3"/>
      <c r="U86" s="3"/>
    </row>
    <row r="87" spans="2:21" x14ac:dyDescent="0.35">
      <c r="B87" s="4"/>
      <c r="C87" s="3"/>
      <c r="D87" s="3"/>
      <c r="E87" s="3"/>
      <c r="F87" s="3"/>
      <c r="G87" s="3"/>
      <c r="H87" s="3"/>
      <c r="M87" s="4"/>
      <c r="N87" s="3"/>
      <c r="O87" s="3"/>
      <c r="P87" s="3"/>
      <c r="Q87" s="3"/>
      <c r="R87" s="3"/>
      <c r="S87" s="3"/>
      <c r="T87" s="3"/>
      <c r="U87" s="3"/>
    </row>
    <row r="88" spans="2:21" x14ac:dyDescent="0.35">
      <c r="B88" s="4" t="s">
        <v>170</v>
      </c>
      <c r="C88" s="3" t="s">
        <v>171</v>
      </c>
      <c r="D88" s="3" t="s">
        <v>172</v>
      </c>
      <c r="E88" s="3" t="s">
        <v>145</v>
      </c>
      <c r="F88" s="3" t="s">
        <v>173</v>
      </c>
      <c r="G88" s="3" t="s">
        <v>174</v>
      </c>
      <c r="H88" s="3" t="s">
        <v>175</v>
      </c>
      <c r="I88" s="3" t="s">
        <v>176</v>
      </c>
      <c r="J88" s="3" t="s">
        <v>122</v>
      </c>
      <c r="M88" s="4" t="s">
        <v>170</v>
      </c>
      <c r="N88" s="3" t="s">
        <v>171</v>
      </c>
      <c r="O88" s="3" t="s">
        <v>172</v>
      </c>
      <c r="P88" s="3" t="s">
        <v>145</v>
      </c>
      <c r="Q88" s="3" t="s">
        <v>173</v>
      </c>
      <c r="R88" s="3" t="s">
        <v>174</v>
      </c>
      <c r="S88" s="3" t="s">
        <v>175</v>
      </c>
      <c r="T88" s="3" t="s">
        <v>176</v>
      </c>
      <c r="U88" s="3" t="s">
        <v>122</v>
      </c>
    </row>
    <row r="89" spans="2:21" x14ac:dyDescent="0.35">
      <c r="B89" s="4" t="s">
        <v>274</v>
      </c>
      <c r="C89" s="3">
        <v>4.22</v>
      </c>
      <c r="D89" s="3">
        <v>4.12</v>
      </c>
      <c r="E89" s="3">
        <v>9.8699999999999996E-2</v>
      </c>
      <c r="F89" s="3">
        <v>0.23699999999999999</v>
      </c>
      <c r="G89" s="3">
        <v>9</v>
      </c>
      <c r="H89" s="3">
        <v>9</v>
      </c>
      <c r="I89" s="3">
        <v>0.58899999999999997</v>
      </c>
      <c r="J89" s="3">
        <v>32</v>
      </c>
      <c r="M89" s="4" t="s">
        <v>274</v>
      </c>
      <c r="N89" s="3">
        <v>0.32800000000000001</v>
      </c>
      <c r="O89" s="3">
        <v>0.996</v>
      </c>
      <c r="P89" s="3">
        <v>-0.66800000000000004</v>
      </c>
      <c r="Q89" s="3">
        <v>0.59799999999999998</v>
      </c>
      <c r="R89" s="3">
        <v>9</v>
      </c>
      <c r="S89" s="3">
        <v>9</v>
      </c>
      <c r="T89" s="3">
        <v>1.58</v>
      </c>
      <c r="U89" s="3">
        <v>32</v>
      </c>
    </row>
    <row r="90" spans="2:21" x14ac:dyDescent="0.35">
      <c r="B90" s="4" t="s">
        <v>278</v>
      </c>
      <c r="C90" s="3">
        <v>4.22</v>
      </c>
      <c r="D90" s="3">
        <v>0.35799999999999998</v>
      </c>
      <c r="E90" s="3">
        <v>3.86</v>
      </c>
      <c r="F90" s="3">
        <v>0.23699999999999999</v>
      </c>
      <c r="G90" s="3">
        <v>9</v>
      </c>
      <c r="H90" s="3">
        <v>9</v>
      </c>
      <c r="I90" s="3">
        <v>23</v>
      </c>
      <c r="J90" s="3">
        <v>32</v>
      </c>
      <c r="M90" s="4" t="s">
        <v>278</v>
      </c>
      <c r="N90" s="3">
        <v>0.32800000000000001</v>
      </c>
      <c r="O90" s="3">
        <v>12.6</v>
      </c>
      <c r="P90" s="3">
        <v>-12.3</v>
      </c>
      <c r="Q90" s="3">
        <v>0.59799999999999998</v>
      </c>
      <c r="R90" s="3">
        <v>9</v>
      </c>
      <c r="S90" s="3">
        <v>9</v>
      </c>
      <c r="T90" s="3">
        <v>29</v>
      </c>
      <c r="U90" s="3">
        <v>32</v>
      </c>
    </row>
    <row r="91" spans="2:21" x14ac:dyDescent="0.35">
      <c r="B91" s="4" t="s">
        <v>282</v>
      </c>
      <c r="C91" s="3">
        <v>4.22</v>
      </c>
      <c r="D91" s="3">
        <v>0.315</v>
      </c>
      <c r="E91" s="3">
        <v>3.9</v>
      </c>
      <c r="F91" s="3">
        <v>0.23699999999999999</v>
      </c>
      <c r="G91" s="3">
        <v>9</v>
      </c>
      <c r="H91" s="3">
        <v>9</v>
      </c>
      <c r="I91" s="3">
        <v>23.3</v>
      </c>
      <c r="J91" s="3">
        <v>32</v>
      </c>
      <c r="M91" s="4" t="s">
        <v>282</v>
      </c>
      <c r="N91" s="3">
        <v>0.32800000000000001</v>
      </c>
      <c r="O91" s="3">
        <v>14.6</v>
      </c>
      <c r="P91" s="3">
        <v>-14.3</v>
      </c>
      <c r="Q91" s="3">
        <v>0.59799999999999998</v>
      </c>
      <c r="R91" s="3">
        <v>9</v>
      </c>
      <c r="S91" s="3">
        <v>9</v>
      </c>
      <c r="T91" s="3">
        <v>33.799999999999997</v>
      </c>
      <c r="U91" s="3">
        <v>32</v>
      </c>
    </row>
    <row r="92" spans="2:21" x14ac:dyDescent="0.35">
      <c r="B92" s="4" t="s">
        <v>285</v>
      </c>
      <c r="C92" s="3">
        <v>4.12</v>
      </c>
      <c r="D92" s="3">
        <v>0.35799999999999998</v>
      </c>
      <c r="E92" s="3">
        <v>3.76</v>
      </c>
      <c r="F92" s="3">
        <v>0.23699999999999999</v>
      </c>
      <c r="G92" s="3">
        <v>9</v>
      </c>
      <c r="H92" s="3">
        <v>9</v>
      </c>
      <c r="I92" s="3">
        <v>22.4</v>
      </c>
      <c r="J92" s="3">
        <v>32</v>
      </c>
      <c r="M92" s="4" t="s">
        <v>285</v>
      </c>
      <c r="N92" s="3">
        <v>0.996</v>
      </c>
      <c r="O92" s="3">
        <v>12.6</v>
      </c>
      <c r="P92" s="3">
        <v>-11.6</v>
      </c>
      <c r="Q92" s="3">
        <v>0.59799999999999998</v>
      </c>
      <c r="R92" s="3">
        <v>9</v>
      </c>
      <c r="S92" s="3">
        <v>9</v>
      </c>
      <c r="T92" s="3">
        <v>27.4</v>
      </c>
      <c r="U92" s="3">
        <v>32</v>
      </c>
    </row>
    <row r="93" spans="2:21" x14ac:dyDescent="0.35">
      <c r="B93" s="4" t="s">
        <v>289</v>
      </c>
      <c r="C93" s="3">
        <v>4.12</v>
      </c>
      <c r="D93" s="3">
        <v>0.315</v>
      </c>
      <c r="E93" s="3">
        <v>3.81</v>
      </c>
      <c r="F93" s="3">
        <v>0.23699999999999999</v>
      </c>
      <c r="G93" s="3">
        <v>9</v>
      </c>
      <c r="H93" s="3">
        <v>9</v>
      </c>
      <c r="I93" s="3">
        <v>22.7</v>
      </c>
      <c r="J93" s="3">
        <v>32</v>
      </c>
      <c r="M93" s="4" t="s">
        <v>289</v>
      </c>
      <c r="N93" s="3">
        <v>0.996</v>
      </c>
      <c r="O93" s="3">
        <v>14.6</v>
      </c>
      <c r="P93" s="3">
        <v>-13.6</v>
      </c>
      <c r="Q93" s="3">
        <v>0.59799999999999998</v>
      </c>
      <c r="R93" s="3">
        <v>9</v>
      </c>
      <c r="S93" s="3">
        <v>9</v>
      </c>
      <c r="T93" s="3">
        <v>32.200000000000003</v>
      </c>
      <c r="U93" s="3">
        <v>32</v>
      </c>
    </row>
    <row r="94" spans="2:21" x14ac:dyDescent="0.35">
      <c r="B94" s="4" t="s">
        <v>293</v>
      </c>
      <c r="C94" s="3">
        <v>0.35799999999999998</v>
      </c>
      <c r="D94" s="3">
        <v>0.315</v>
      </c>
      <c r="E94" s="3">
        <v>4.2900000000000001E-2</v>
      </c>
      <c r="F94" s="3">
        <v>0.23699999999999999</v>
      </c>
      <c r="G94" s="3">
        <v>9</v>
      </c>
      <c r="H94" s="3">
        <v>9</v>
      </c>
      <c r="I94" s="3">
        <v>0.25600000000000001</v>
      </c>
      <c r="J94" s="3">
        <v>32</v>
      </c>
      <c r="M94" s="4" t="s">
        <v>293</v>
      </c>
      <c r="N94" s="3">
        <v>12.6</v>
      </c>
      <c r="O94" s="3">
        <v>14.6</v>
      </c>
      <c r="P94" s="3">
        <v>-2.0299999999999998</v>
      </c>
      <c r="Q94" s="3">
        <v>0.59799999999999998</v>
      </c>
      <c r="R94" s="3">
        <v>9</v>
      </c>
      <c r="S94" s="3">
        <v>9</v>
      </c>
      <c r="T94" s="3">
        <v>4.8</v>
      </c>
      <c r="U94" s="3">
        <v>32</v>
      </c>
    </row>
    <row r="95" spans="2:21" x14ac:dyDescent="0.35">
      <c r="B95" s="4"/>
      <c r="C95" s="3"/>
      <c r="D95" s="3"/>
      <c r="E95" s="3"/>
      <c r="F95" s="3"/>
      <c r="G95" s="3"/>
      <c r="H95" s="3"/>
      <c r="M95" s="4"/>
      <c r="N95" s="3"/>
      <c r="O95" s="3"/>
      <c r="P95" s="3"/>
      <c r="Q95" s="3"/>
      <c r="R95" s="3"/>
      <c r="S95" s="3"/>
      <c r="T95" s="3"/>
      <c r="U95" s="3"/>
    </row>
    <row r="96" spans="2:21" x14ac:dyDescent="0.35">
      <c r="B96" s="4" t="s">
        <v>297</v>
      </c>
      <c r="C96" s="3"/>
      <c r="D96" s="3"/>
      <c r="E96" s="3"/>
      <c r="F96" s="3"/>
      <c r="G96" s="3"/>
      <c r="H96" s="3"/>
      <c r="M96" s="4" t="s">
        <v>297</v>
      </c>
      <c r="N96" s="3"/>
      <c r="O96" s="3"/>
      <c r="P96" s="3"/>
      <c r="Q96" s="3"/>
      <c r="R96" s="3"/>
      <c r="S96" s="3"/>
      <c r="T96" s="3"/>
      <c r="U96" s="3"/>
    </row>
    <row r="97" spans="2:21" x14ac:dyDescent="0.35">
      <c r="B97" s="4" t="s">
        <v>298</v>
      </c>
      <c r="C97" s="3" t="s">
        <v>299</v>
      </c>
      <c r="D97" s="3"/>
      <c r="E97" s="3"/>
      <c r="F97" s="3"/>
      <c r="G97" s="3"/>
      <c r="H97" s="3"/>
      <c r="M97" s="4" t="s">
        <v>300</v>
      </c>
      <c r="N97" s="3" t="s">
        <v>299</v>
      </c>
      <c r="O97" s="3"/>
      <c r="P97" s="3"/>
      <c r="Q97" s="3"/>
      <c r="R97" s="3"/>
      <c r="S97" s="3"/>
      <c r="T97" s="3"/>
      <c r="U97" s="3"/>
    </row>
    <row r="98" spans="2:21" x14ac:dyDescent="0.35">
      <c r="B98" s="4" t="s">
        <v>301</v>
      </c>
      <c r="C98" s="3" t="s">
        <v>299</v>
      </c>
      <c r="D98" s="3"/>
      <c r="E98" s="3"/>
      <c r="F98" s="3"/>
      <c r="G98" s="3"/>
      <c r="H98" s="3"/>
      <c r="M98" s="4" t="s">
        <v>302</v>
      </c>
      <c r="N98" s="3" t="s">
        <v>153</v>
      </c>
      <c r="O98" s="3"/>
      <c r="P98" s="3"/>
      <c r="Q98" s="3"/>
      <c r="R98" s="3"/>
      <c r="S98" s="3"/>
      <c r="T98" s="3"/>
      <c r="U98" s="3"/>
    </row>
    <row r="99" spans="2:21" x14ac:dyDescent="0.35">
      <c r="B99" s="4" t="s">
        <v>302</v>
      </c>
      <c r="C99" s="3" t="s">
        <v>153</v>
      </c>
      <c r="D99" s="3"/>
      <c r="E99" s="3"/>
      <c r="F99" s="3"/>
      <c r="G99" s="3"/>
      <c r="H99" s="3"/>
      <c r="M99" s="4" t="s">
        <v>301</v>
      </c>
      <c r="N99" s="3" t="s">
        <v>158</v>
      </c>
      <c r="O99" s="3"/>
      <c r="P99" s="3"/>
      <c r="Q99" s="3"/>
      <c r="R99" s="3"/>
      <c r="S99" s="3"/>
      <c r="T99" s="3"/>
      <c r="U99" s="3"/>
    </row>
    <row r="100" spans="2:21" x14ac:dyDescent="0.35">
      <c r="B100" s="4" t="s">
        <v>300</v>
      </c>
      <c r="C100" s="3" t="s">
        <v>153</v>
      </c>
      <c r="D100" s="3"/>
      <c r="E100" s="3"/>
      <c r="F100" s="3"/>
      <c r="G100" s="3"/>
      <c r="H100" s="3"/>
      <c r="M100" s="4" t="s">
        <v>298</v>
      </c>
      <c r="N100" s="3" t="s">
        <v>158</v>
      </c>
      <c r="O100" s="3"/>
      <c r="P100" s="3"/>
      <c r="Q100" s="3"/>
      <c r="R100" s="3"/>
      <c r="S100" s="3"/>
      <c r="T100" s="3"/>
      <c r="U100" s="3"/>
    </row>
    <row r="101" spans="2:21" x14ac:dyDescent="0.35">
      <c r="B101" s="4"/>
      <c r="C101" s="3"/>
      <c r="D101" s="3"/>
      <c r="E101" s="3"/>
      <c r="F101" s="3"/>
      <c r="G101" s="3"/>
      <c r="H101" s="3"/>
      <c r="M101" s="4"/>
      <c r="N101" s="3"/>
      <c r="O101" s="3"/>
      <c r="P101" s="3"/>
      <c r="Q101" s="3"/>
      <c r="R101" s="3"/>
      <c r="S101" s="3"/>
      <c r="T101" s="3"/>
      <c r="U101" s="3"/>
    </row>
    <row r="102" spans="2:21" x14ac:dyDescent="0.35">
      <c r="B102" s="46" t="s">
        <v>179</v>
      </c>
      <c r="C102" s="46"/>
      <c r="G102" s="3"/>
      <c r="H102" s="3"/>
      <c r="M102" s="46" t="s">
        <v>179</v>
      </c>
      <c r="N102" s="46"/>
      <c r="O102" s="3"/>
      <c r="P102" s="3"/>
      <c r="Q102" s="3"/>
      <c r="R102" s="3"/>
      <c r="S102" s="3"/>
      <c r="T102" s="3"/>
      <c r="U102" s="3"/>
    </row>
    <row r="103" spans="2:21" x14ac:dyDescent="0.35">
      <c r="C103" s="31" t="s">
        <v>16</v>
      </c>
      <c r="D103" s="31" t="s">
        <v>17</v>
      </c>
      <c r="E103" s="31" t="s">
        <v>18</v>
      </c>
      <c r="F103" s="31" t="s">
        <v>19</v>
      </c>
      <c r="G103" s="3"/>
      <c r="H103" s="3"/>
      <c r="I103" s="4"/>
      <c r="J103" s="3"/>
      <c r="K103" s="3"/>
      <c r="L103" s="3"/>
      <c r="N103" s="31" t="s">
        <v>16</v>
      </c>
      <c r="O103" s="31" t="s">
        <v>17</v>
      </c>
      <c r="P103" s="31" t="s">
        <v>18</v>
      </c>
      <c r="Q103" s="31" t="s">
        <v>19</v>
      </c>
    </row>
    <row r="104" spans="2:21" x14ac:dyDescent="0.35">
      <c r="B104" s="4" t="s">
        <v>182</v>
      </c>
      <c r="C104" s="3">
        <v>9</v>
      </c>
      <c r="D104" s="3">
        <v>9</v>
      </c>
      <c r="E104" s="3">
        <v>9</v>
      </c>
      <c r="F104" s="3">
        <v>9</v>
      </c>
      <c r="G104" s="3"/>
      <c r="H104" s="3"/>
      <c r="I104" s="4"/>
      <c r="J104" s="3"/>
      <c r="K104" s="3"/>
      <c r="L104" s="3"/>
      <c r="M104" s="4" t="s">
        <v>182</v>
      </c>
      <c r="N104" s="3">
        <v>9</v>
      </c>
      <c r="O104" s="3">
        <v>9</v>
      </c>
      <c r="P104" s="3">
        <v>9</v>
      </c>
      <c r="Q104" s="3">
        <v>9</v>
      </c>
    </row>
    <row r="105" spans="2:21" x14ac:dyDescent="0.35">
      <c r="B105" s="4"/>
      <c r="C105" s="3"/>
      <c r="D105" s="3"/>
      <c r="E105" s="3"/>
      <c r="F105" s="3"/>
      <c r="I105" s="4"/>
      <c r="J105" s="3"/>
      <c r="K105" s="3"/>
      <c r="L105" s="3"/>
      <c r="M105" s="4"/>
      <c r="N105" s="3"/>
      <c r="O105" s="3"/>
      <c r="P105" s="3"/>
      <c r="Q105" s="3"/>
    </row>
    <row r="106" spans="2:21" x14ac:dyDescent="0.35">
      <c r="B106" s="4" t="s">
        <v>189</v>
      </c>
      <c r="C106" s="3">
        <v>2.77</v>
      </c>
      <c r="D106" s="3">
        <v>3.42</v>
      </c>
      <c r="E106" s="3">
        <v>0.17</v>
      </c>
      <c r="F106" s="3">
        <v>8.6499999999999994E-2</v>
      </c>
      <c r="I106" s="4"/>
      <c r="J106" s="3"/>
      <c r="K106" s="3"/>
      <c r="L106" s="3"/>
      <c r="M106" s="4" t="s">
        <v>189</v>
      </c>
      <c r="N106" s="3">
        <v>2.77</v>
      </c>
      <c r="O106" s="3">
        <v>3.42</v>
      </c>
      <c r="P106" s="3">
        <v>0.17</v>
      </c>
      <c r="Q106" s="3">
        <v>8.6499999999999994E-2</v>
      </c>
    </row>
    <row r="107" spans="2:21" x14ac:dyDescent="0.35">
      <c r="B107" s="4" t="s">
        <v>191</v>
      </c>
      <c r="C107" s="3">
        <v>5.21</v>
      </c>
      <c r="D107" s="3">
        <v>5.12</v>
      </c>
      <c r="E107" s="3">
        <v>0.69099999999999995</v>
      </c>
      <c r="F107" s="3">
        <v>0.52300000000000002</v>
      </c>
      <c r="I107" s="4"/>
      <c r="J107" s="3"/>
      <c r="K107" s="3"/>
      <c r="L107" s="3"/>
      <c r="M107" s="4" t="s">
        <v>191</v>
      </c>
      <c r="N107" s="3">
        <v>5.21</v>
      </c>
      <c r="O107" s="3">
        <v>5.12</v>
      </c>
      <c r="P107" s="3">
        <v>0.69099999999999995</v>
      </c>
      <c r="Q107" s="3">
        <v>0.52300000000000002</v>
      </c>
    </row>
    <row r="108" spans="2:21" x14ac:dyDescent="0.35">
      <c r="B108" s="4" t="s">
        <v>192</v>
      </c>
      <c r="C108" s="3">
        <v>2.44</v>
      </c>
      <c r="D108" s="3">
        <v>1.7</v>
      </c>
      <c r="E108" s="3">
        <v>0.52100000000000002</v>
      </c>
      <c r="F108" s="3">
        <v>0.437</v>
      </c>
      <c r="I108" s="4"/>
      <c r="J108" s="3"/>
      <c r="K108" s="3"/>
      <c r="L108" s="3"/>
      <c r="M108" s="4" t="s">
        <v>192</v>
      </c>
      <c r="N108" s="3">
        <v>2.44</v>
      </c>
      <c r="O108" s="3">
        <v>1.7</v>
      </c>
      <c r="P108" s="3">
        <v>0.52100000000000002</v>
      </c>
      <c r="Q108" s="3">
        <v>0.437</v>
      </c>
    </row>
    <row r="109" spans="2:21" x14ac:dyDescent="0.35">
      <c r="B109" s="4"/>
      <c r="C109" s="3"/>
      <c r="D109" s="3"/>
      <c r="E109" s="3"/>
      <c r="F109" s="3"/>
      <c r="I109" s="4"/>
      <c r="J109" s="3"/>
      <c r="K109" s="3"/>
      <c r="L109" s="3"/>
      <c r="M109" s="4"/>
      <c r="N109" s="3"/>
      <c r="O109" s="3"/>
      <c r="P109" s="3"/>
      <c r="Q109" s="3"/>
    </row>
    <row r="110" spans="2:21" x14ac:dyDescent="0.35">
      <c r="B110" s="4" t="s">
        <v>194</v>
      </c>
      <c r="C110" s="3">
        <v>4.22</v>
      </c>
      <c r="D110" s="3">
        <v>4.12</v>
      </c>
      <c r="E110" s="3">
        <v>0.35799999999999998</v>
      </c>
      <c r="F110" s="3">
        <v>0.315</v>
      </c>
      <c r="I110" s="4"/>
      <c r="J110" s="3"/>
      <c r="K110" s="3"/>
      <c r="L110" s="3"/>
      <c r="M110" s="4" t="s">
        <v>194</v>
      </c>
      <c r="N110" s="3">
        <v>4.22</v>
      </c>
      <c r="O110" s="3">
        <v>4.12</v>
      </c>
      <c r="P110" s="3">
        <v>0.35799999999999998</v>
      </c>
      <c r="Q110" s="3">
        <v>0.315</v>
      </c>
    </row>
    <row r="111" spans="2:21" x14ac:dyDescent="0.35">
      <c r="B111" s="4" t="s">
        <v>195</v>
      </c>
      <c r="C111" s="3">
        <v>0.78100000000000003</v>
      </c>
      <c r="D111" s="3">
        <v>0.6</v>
      </c>
      <c r="E111" s="3">
        <v>0.14899999999999999</v>
      </c>
      <c r="F111" s="3">
        <v>0.14000000000000001</v>
      </c>
      <c r="I111" s="4"/>
      <c r="J111" s="3"/>
      <c r="K111" s="3"/>
      <c r="L111" s="3"/>
      <c r="M111" s="4" t="s">
        <v>195</v>
      </c>
      <c r="N111" s="3">
        <v>0.78100000000000003</v>
      </c>
      <c r="O111" s="3">
        <v>0.6</v>
      </c>
      <c r="P111" s="3">
        <v>0.14899999999999999</v>
      </c>
      <c r="Q111" s="3">
        <v>0.14000000000000001</v>
      </c>
    </row>
    <row r="112" spans="2:21" x14ac:dyDescent="0.35">
      <c r="B112" s="4" t="s">
        <v>196</v>
      </c>
      <c r="C112" s="3">
        <v>0.26</v>
      </c>
      <c r="D112" s="3">
        <v>0.2</v>
      </c>
      <c r="E112" s="3">
        <v>4.9599999999999998E-2</v>
      </c>
      <c r="F112" s="3">
        <v>4.6699999999999998E-2</v>
      </c>
      <c r="I112" s="4"/>
      <c r="J112" s="3"/>
      <c r="K112" s="3"/>
      <c r="L112" s="3"/>
      <c r="M112" s="4" t="s">
        <v>196</v>
      </c>
      <c r="N112" s="3">
        <v>0.26</v>
      </c>
      <c r="O112" s="3">
        <v>0.2</v>
      </c>
      <c r="P112" s="3">
        <v>4.9599999999999998E-2</v>
      </c>
      <c r="Q112" s="3">
        <v>4.6699999999999998E-2</v>
      </c>
    </row>
    <row r="113" spans="2:17" x14ac:dyDescent="0.35">
      <c r="B113" s="4"/>
      <c r="C113" s="3"/>
      <c r="D113" s="3"/>
      <c r="E113" s="3"/>
      <c r="F113" s="3"/>
      <c r="I113" s="4"/>
      <c r="J113" s="3"/>
      <c r="K113" s="3"/>
      <c r="L113" s="3"/>
      <c r="M113" s="4"/>
      <c r="N113" s="3"/>
      <c r="O113" s="3"/>
      <c r="P113" s="3"/>
      <c r="Q113" s="3"/>
    </row>
    <row r="114" spans="2:17" x14ac:dyDescent="0.35">
      <c r="B114" s="4" t="s">
        <v>197</v>
      </c>
      <c r="C114" s="3">
        <v>3.62</v>
      </c>
      <c r="D114" s="3">
        <v>3.66</v>
      </c>
      <c r="E114" s="3">
        <v>0.24399999999999999</v>
      </c>
      <c r="F114" s="3">
        <v>0.20699999999999999</v>
      </c>
      <c r="M114" s="4" t="s">
        <v>197</v>
      </c>
      <c r="N114" s="3">
        <v>3.62</v>
      </c>
      <c r="O114" s="3">
        <v>3.66</v>
      </c>
      <c r="P114" s="3">
        <v>0.24399999999999999</v>
      </c>
      <c r="Q114" s="3">
        <v>0.20699999999999999</v>
      </c>
    </row>
    <row r="115" spans="2:17" x14ac:dyDescent="0.35">
      <c r="B115" s="4" t="s">
        <v>198</v>
      </c>
      <c r="C115" s="3">
        <v>4.82</v>
      </c>
      <c r="D115" s="3">
        <v>4.58</v>
      </c>
      <c r="E115" s="3">
        <v>0.47199999999999998</v>
      </c>
      <c r="F115" s="3">
        <v>0.42299999999999999</v>
      </c>
      <c r="M115" s="4" t="s">
        <v>198</v>
      </c>
      <c r="N115" s="3">
        <v>4.82</v>
      </c>
      <c r="O115" s="3">
        <v>4.58</v>
      </c>
      <c r="P115" s="3">
        <v>0.47199999999999998</v>
      </c>
      <c r="Q115" s="3">
        <v>0.42299999999999999</v>
      </c>
    </row>
  </sheetData>
  <mergeCells count="17">
    <mergeCell ref="M42:N42"/>
    <mergeCell ref="M75:P75"/>
    <mergeCell ref="B102:C102"/>
    <mergeCell ref="M102:N102"/>
    <mergeCell ref="B42:C42"/>
    <mergeCell ref="B75:E75"/>
    <mergeCell ref="B31:B39"/>
    <mergeCell ref="B18:B20"/>
    <mergeCell ref="B21:B23"/>
    <mergeCell ref="B24:B26"/>
    <mergeCell ref="B41:D41"/>
    <mergeCell ref="S16:U16"/>
    <mergeCell ref="C16:E16"/>
    <mergeCell ref="F16:H16"/>
    <mergeCell ref="I16:K16"/>
    <mergeCell ref="L16:N16"/>
    <mergeCell ref="O16:Q16"/>
  </mergeCells>
  <phoneticPr fontId="5" type="noConversion"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1026" r:id="rId3">
          <objectPr defaultSize="0" autoPict="0" r:id="rId4">
            <anchor moveWithCells="1">
              <from>
                <xdr:col>1</xdr:col>
                <xdr:colOff>25400</xdr:colOff>
                <xdr:row>116</xdr:row>
                <xdr:rowOff>76200</xdr:rowOff>
              </from>
              <to>
                <xdr:col>5</xdr:col>
                <xdr:colOff>44450</xdr:colOff>
                <xdr:row>129</xdr:row>
                <xdr:rowOff>82550</xdr:rowOff>
              </to>
            </anchor>
          </objectPr>
        </oleObject>
      </mc:Choice>
      <mc:Fallback>
        <oleObject progId="Prism10.Document" shapeId="1026" r:id="rId3"/>
      </mc:Fallback>
    </mc:AlternateContent>
    <mc:AlternateContent xmlns:mc="http://schemas.openxmlformats.org/markup-compatibility/2006">
      <mc:Choice Requires="x14">
        <oleObject progId="Prism10.Document" shapeId="1027" r:id="rId5">
          <objectPr defaultSize="0" autoPict="0" r:id="rId6">
            <anchor moveWithCells="1">
              <from>
                <xdr:col>12</xdr:col>
                <xdr:colOff>0</xdr:colOff>
                <xdr:row>116</xdr:row>
                <xdr:rowOff>69850</xdr:rowOff>
              </from>
              <to>
                <xdr:col>16</xdr:col>
                <xdr:colOff>336550</xdr:colOff>
                <xdr:row>129</xdr:row>
                <xdr:rowOff>114300</xdr:rowOff>
              </to>
            </anchor>
          </objectPr>
        </oleObject>
      </mc:Choice>
      <mc:Fallback>
        <oleObject progId="Prism10.Document" shapeId="1027" r:id="rId5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3AEB2-6B26-4E78-AB51-7C84A2973B61}">
  <dimension ref="A2:AL97"/>
  <sheetViews>
    <sheetView topLeftCell="A70" zoomScale="54" zoomScaleNormal="40" workbookViewId="0">
      <selection activeCell="M17" sqref="M17"/>
    </sheetView>
  </sheetViews>
  <sheetFormatPr defaultRowHeight="14.5" x14ac:dyDescent="0.35"/>
  <cols>
    <col min="29" max="29" width="10.7265625" customWidth="1"/>
  </cols>
  <sheetData>
    <row r="2" spans="1:38" x14ac:dyDescent="0.35">
      <c r="B2" s="1" t="s">
        <v>303</v>
      </c>
      <c r="C2" s="1"/>
      <c r="O2" s="1" t="s">
        <v>304</v>
      </c>
      <c r="P2" s="1"/>
      <c r="AB2" s="1" t="s">
        <v>305</v>
      </c>
      <c r="AC2" s="1"/>
    </row>
    <row r="3" spans="1:38" x14ac:dyDescent="0.35">
      <c r="A3" s="1" t="s">
        <v>252</v>
      </c>
      <c r="N3" s="1" t="s">
        <v>252</v>
      </c>
      <c r="AA3" s="1" t="s">
        <v>252</v>
      </c>
    </row>
    <row r="4" spans="1:38" x14ac:dyDescent="0.35">
      <c r="B4" t="s">
        <v>33</v>
      </c>
      <c r="C4" t="s">
        <v>16</v>
      </c>
      <c r="D4" t="s">
        <v>17</v>
      </c>
      <c r="E4" t="s">
        <v>18</v>
      </c>
      <c r="F4" t="s">
        <v>19</v>
      </c>
      <c r="G4" t="s">
        <v>5</v>
      </c>
      <c r="H4" t="s">
        <v>306</v>
      </c>
      <c r="I4" t="s">
        <v>307</v>
      </c>
      <c r="J4" t="s">
        <v>308</v>
      </c>
      <c r="K4" t="s">
        <v>309</v>
      </c>
      <c r="L4" t="s">
        <v>310</v>
      </c>
      <c r="O4" t="s">
        <v>33</v>
      </c>
      <c r="P4" t="s">
        <v>16</v>
      </c>
      <c r="Q4" t="s">
        <v>17</v>
      </c>
      <c r="R4" t="s">
        <v>18</v>
      </c>
      <c r="S4" t="s">
        <v>19</v>
      </c>
      <c r="T4" t="s">
        <v>5</v>
      </c>
      <c r="U4" t="s">
        <v>306</v>
      </c>
      <c r="V4" t="s">
        <v>307</v>
      </c>
      <c r="W4" t="s">
        <v>308</v>
      </c>
      <c r="X4" t="s">
        <v>309</v>
      </c>
      <c r="Y4" t="s">
        <v>310</v>
      </c>
      <c r="AB4" t="s">
        <v>33</v>
      </c>
      <c r="AC4" t="s">
        <v>16</v>
      </c>
      <c r="AD4" t="s">
        <v>17</v>
      </c>
      <c r="AE4" t="s">
        <v>18</v>
      </c>
      <c r="AF4" t="s">
        <v>19</v>
      </c>
      <c r="AG4" t="s">
        <v>5</v>
      </c>
      <c r="AH4" t="s">
        <v>306</v>
      </c>
      <c r="AI4" t="s">
        <v>307</v>
      </c>
      <c r="AJ4" t="s">
        <v>308</v>
      </c>
      <c r="AK4" t="s">
        <v>309</v>
      </c>
      <c r="AL4" t="s">
        <v>310</v>
      </c>
    </row>
    <row r="5" spans="1:38" x14ac:dyDescent="0.35">
      <c r="A5" s="40" t="s">
        <v>258</v>
      </c>
      <c r="B5" s="20">
        <v>38945</v>
      </c>
      <c r="C5" s="20">
        <v>41362</v>
      </c>
      <c r="D5" s="20">
        <v>41047</v>
      </c>
      <c r="E5" s="20">
        <v>35789</v>
      </c>
      <c r="F5" s="20">
        <v>42616</v>
      </c>
      <c r="G5" s="20">
        <v>41071</v>
      </c>
      <c r="H5" s="20">
        <v>41158</v>
      </c>
      <c r="I5" s="20">
        <v>41237</v>
      </c>
      <c r="J5" s="20">
        <v>40894</v>
      </c>
      <c r="K5" s="20">
        <v>42812</v>
      </c>
      <c r="L5" s="20">
        <v>303</v>
      </c>
      <c r="N5" s="40" t="s">
        <v>258</v>
      </c>
      <c r="O5" s="20">
        <v>44867</v>
      </c>
      <c r="P5" s="20">
        <v>46377</v>
      </c>
      <c r="Q5" s="20">
        <v>45939</v>
      </c>
      <c r="R5" s="20">
        <v>46315</v>
      </c>
      <c r="S5" s="20">
        <v>43702</v>
      </c>
      <c r="T5" s="20">
        <v>44344</v>
      </c>
      <c r="U5" s="20">
        <v>44301</v>
      </c>
      <c r="V5" s="20">
        <v>45587</v>
      </c>
      <c r="W5" s="20">
        <v>45594</v>
      </c>
      <c r="X5" s="20">
        <v>44671</v>
      </c>
      <c r="Y5" s="20">
        <v>162</v>
      </c>
      <c r="AA5" s="40" t="s">
        <v>258</v>
      </c>
      <c r="AB5" s="25">
        <v>41551</v>
      </c>
      <c r="AC5" s="25">
        <v>43277</v>
      </c>
      <c r="AD5" s="25">
        <v>43395</v>
      </c>
      <c r="AE5" s="25">
        <v>43340</v>
      </c>
      <c r="AF5" s="25">
        <v>43692</v>
      </c>
      <c r="AG5" s="25">
        <v>36762</v>
      </c>
      <c r="AH5" s="25">
        <v>38745</v>
      </c>
      <c r="AI5" s="25">
        <v>38937</v>
      </c>
      <c r="AJ5" s="25">
        <v>38159</v>
      </c>
      <c r="AK5" s="25">
        <v>37735</v>
      </c>
      <c r="AL5" s="25">
        <v>1842</v>
      </c>
    </row>
    <row r="6" spans="1:38" x14ac:dyDescent="0.35">
      <c r="A6" s="40"/>
      <c r="B6" s="20">
        <v>40493</v>
      </c>
      <c r="C6" s="20">
        <v>40547</v>
      </c>
      <c r="D6" s="20">
        <v>40735</v>
      </c>
      <c r="E6" s="20">
        <v>41326</v>
      </c>
      <c r="F6" s="20">
        <v>41035</v>
      </c>
      <c r="G6" s="20">
        <v>40528</v>
      </c>
      <c r="H6" s="20">
        <v>39496</v>
      </c>
      <c r="I6" s="20">
        <v>40773</v>
      </c>
      <c r="J6" s="20">
        <v>41047</v>
      </c>
      <c r="K6" s="20">
        <v>42143</v>
      </c>
      <c r="L6" s="20">
        <v>282</v>
      </c>
      <c r="N6" s="40"/>
      <c r="O6" s="20">
        <v>43014</v>
      </c>
      <c r="P6" s="20">
        <v>45424</v>
      </c>
      <c r="Q6" s="20">
        <v>44421</v>
      </c>
      <c r="R6" s="20">
        <v>44511</v>
      </c>
      <c r="S6" s="20">
        <v>45042</v>
      </c>
      <c r="T6" s="20">
        <v>47099</v>
      </c>
      <c r="U6" s="20">
        <v>45005</v>
      </c>
      <c r="V6" s="20">
        <v>44510</v>
      </c>
      <c r="W6" s="20">
        <v>45441</v>
      </c>
      <c r="X6" s="20">
        <v>46324</v>
      </c>
      <c r="Y6" s="20">
        <v>180</v>
      </c>
      <c r="AA6" s="40"/>
      <c r="AB6" s="25">
        <v>41774</v>
      </c>
      <c r="AC6" s="25">
        <v>43493</v>
      </c>
      <c r="AD6" s="25">
        <v>44051</v>
      </c>
      <c r="AE6" s="25">
        <v>43780</v>
      </c>
      <c r="AF6" s="25">
        <v>43424</v>
      </c>
      <c r="AG6" s="25">
        <v>37712</v>
      </c>
      <c r="AH6" s="25">
        <v>39372</v>
      </c>
      <c r="AI6" s="25">
        <v>39403</v>
      </c>
      <c r="AJ6" s="25">
        <v>38287</v>
      </c>
      <c r="AK6" s="25">
        <v>37742</v>
      </c>
      <c r="AL6" s="25">
        <v>2080</v>
      </c>
    </row>
    <row r="7" spans="1:38" x14ac:dyDescent="0.35">
      <c r="A7" s="40"/>
      <c r="B7" s="20">
        <v>38270</v>
      </c>
      <c r="C7" s="20">
        <v>40757</v>
      </c>
      <c r="D7" s="20">
        <v>40686</v>
      </c>
      <c r="E7" s="20">
        <v>41055</v>
      </c>
      <c r="F7" s="20">
        <v>41147</v>
      </c>
      <c r="G7" s="20">
        <v>40883</v>
      </c>
      <c r="H7" s="20">
        <v>40717</v>
      </c>
      <c r="I7" s="20">
        <v>35392</v>
      </c>
      <c r="J7" s="20">
        <v>38877</v>
      </c>
      <c r="K7" s="20">
        <v>41094</v>
      </c>
      <c r="L7" s="20">
        <v>291</v>
      </c>
      <c r="N7" s="40"/>
      <c r="O7" s="20">
        <v>44889</v>
      </c>
      <c r="P7" s="20">
        <v>45175</v>
      </c>
      <c r="Q7" s="20">
        <v>46750</v>
      </c>
      <c r="R7" s="20">
        <v>44970</v>
      </c>
      <c r="S7" s="20">
        <v>45893</v>
      </c>
      <c r="T7" s="20">
        <v>47139</v>
      </c>
      <c r="U7" s="20">
        <v>46672</v>
      </c>
      <c r="V7" s="20">
        <v>43783</v>
      </c>
      <c r="W7" s="20">
        <v>45329</v>
      </c>
      <c r="X7" s="20">
        <v>45056</v>
      </c>
      <c r="Y7" s="20">
        <v>163</v>
      </c>
      <c r="AA7" s="40"/>
      <c r="AB7" s="25">
        <v>42861</v>
      </c>
      <c r="AC7" s="25">
        <v>43870</v>
      </c>
      <c r="AD7" s="25">
        <v>43803</v>
      </c>
      <c r="AE7" s="25">
        <v>43876</v>
      </c>
      <c r="AF7" s="25">
        <v>44129</v>
      </c>
      <c r="AG7" s="25">
        <v>38329</v>
      </c>
      <c r="AH7" s="25">
        <v>39283</v>
      </c>
      <c r="AI7" s="25">
        <v>39497</v>
      </c>
      <c r="AJ7" s="25">
        <v>38325</v>
      </c>
      <c r="AK7" s="25">
        <v>38535</v>
      </c>
      <c r="AL7" s="25">
        <v>2016</v>
      </c>
    </row>
    <row r="8" spans="1:38" x14ac:dyDescent="0.35">
      <c r="A8" s="40" t="s">
        <v>259</v>
      </c>
      <c r="B8" s="21">
        <v>40674</v>
      </c>
      <c r="C8" s="21">
        <v>41068</v>
      </c>
      <c r="D8" s="21">
        <v>41341</v>
      </c>
      <c r="E8" s="21">
        <v>42093</v>
      </c>
      <c r="F8" s="21">
        <v>41101</v>
      </c>
      <c r="G8" s="21">
        <v>38463</v>
      </c>
      <c r="H8" s="21">
        <v>40674</v>
      </c>
      <c r="I8" s="21">
        <v>41211</v>
      </c>
      <c r="J8" s="21">
        <v>43872</v>
      </c>
      <c r="K8" s="21">
        <v>45512</v>
      </c>
      <c r="L8" s="21">
        <v>167</v>
      </c>
      <c r="N8" s="40" t="s">
        <v>259</v>
      </c>
      <c r="O8" s="21">
        <v>39493</v>
      </c>
      <c r="P8" s="21">
        <v>44518</v>
      </c>
      <c r="Q8" s="21">
        <v>44701</v>
      </c>
      <c r="R8" s="21">
        <v>44888</v>
      </c>
      <c r="S8" s="21">
        <v>45109</v>
      </c>
      <c r="T8" s="21">
        <v>44093</v>
      </c>
      <c r="U8" s="21">
        <v>46304</v>
      </c>
      <c r="V8" s="21">
        <v>44647</v>
      </c>
      <c r="W8" s="21">
        <v>44811</v>
      </c>
      <c r="X8" s="21">
        <v>45010</v>
      </c>
      <c r="Y8" s="21">
        <v>163</v>
      </c>
      <c r="AA8" s="40" t="s">
        <v>259</v>
      </c>
      <c r="AB8" s="24">
        <v>43411</v>
      </c>
      <c r="AC8" s="24">
        <v>43680</v>
      </c>
      <c r="AD8" s="24">
        <v>43590</v>
      </c>
      <c r="AE8" s="24">
        <v>43920</v>
      </c>
      <c r="AF8" s="24">
        <v>43739</v>
      </c>
      <c r="AG8" s="24">
        <v>39634</v>
      </c>
      <c r="AH8" s="24">
        <v>39591</v>
      </c>
      <c r="AI8" s="24">
        <v>37593</v>
      </c>
      <c r="AJ8" s="24">
        <v>39000</v>
      </c>
      <c r="AK8" s="24">
        <v>39663</v>
      </c>
      <c r="AL8" s="24">
        <v>1683</v>
      </c>
    </row>
    <row r="9" spans="1:38" x14ac:dyDescent="0.35">
      <c r="A9" s="40"/>
      <c r="B9" s="21">
        <v>40251</v>
      </c>
      <c r="C9" s="21">
        <v>40880</v>
      </c>
      <c r="D9" s="21">
        <v>40367</v>
      </c>
      <c r="E9" s="21">
        <v>41551</v>
      </c>
      <c r="F9" s="21">
        <v>41104</v>
      </c>
      <c r="G9" s="21">
        <v>40472</v>
      </c>
      <c r="H9" s="21">
        <v>41417</v>
      </c>
      <c r="I9" s="21">
        <v>42023</v>
      </c>
      <c r="J9" s="21">
        <v>42507</v>
      </c>
      <c r="K9" s="21">
        <v>39533</v>
      </c>
      <c r="L9" s="21">
        <v>162</v>
      </c>
      <c r="N9" s="40"/>
      <c r="O9" s="21">
        <v>44395</v>
      </c>
      <c r="P9" s="21">
        <v>45582</v>
      </c>
      <c r="Q9" s="21">
        <v>44565</v>
      </c>
      <c r="R9" s="21">
        <v>44561</v>
      </c>
      <c r="S9" s="21">
        <v>45433</v>
      </c>
      <c r="T9" s="21">
        <v>44256</v>
      </c>
      <c r="U9" s="21">
        <v>45728</v>
      </c>
      <c r="V9" s="21">
        <v>45262</v>
      </c>
      <c r="W9" s="21">
        <v>44723</v>
      </c>
      <c r="X9" s="21">
        <v>43660</v>
      </c>
      <c r="Y9" s="21">
        <v>127</v>
      </c>
      <c r="AA9" s="40"/>
      <c r="AB9" s="24">
        <v>43664</v>
      </c>
      <c r="AC9" s="24">
        <v>43864</v>
      </c>
      <c r="AD9" s="24">
        <v>43781</v>
      </c>
      <c r="AE9" s="24">
        <v>43430</v>
      </c>
      <c r="AF9" s="24">
        <v>44056</v>
      </c>
      <c r="AG9" s="24">
        <v>39501</v>
      </c>
      <c r="AH9" s="24">
        <v>38257</v>
      </c>
      <c r="AI9" s="24">
        <v>39669</v>
      </c>
      <c r="AJ9" s="24">
        <v>38350</v>
      </c>
      <c r="AK9" s="24">
        <v>38878</v>
      </c>
      <c r="AL9" s="24">
        <v>2214</v>
      </c>
    </row>
    <row r="10" spans="1:38" x14ac:dyDescent="0.35">
      <c r="A10" s="40"/>
      <c r="B10" s="21">
        <v>40542</v>
      </c>
      <c r="C10" s="21">
        <v>41498</v>
      </c>
      <c r="D10" s="21">
        <v>41369</v>
      </c>
      <c r="E10" s="21">
        <v>48544</v>
      </c>
      <c r="F10" s="21">
        <v>40445</v>
      </c>
      <c r="G10" s="21">
        <v>40935</v>
      </c>
      <c r="H10" s="21">
        <v>41311</v>
      </c>
      <c r="I10" s="21">
        <v>41503</v>
      </c>
      <c r="J10" s="21">
        <v>42568</v>
      </c>
      <c r="K10" s="21">
        <v>39237</v>
      </c>
      <c r="L10" s="21">
        <v>307</v>
      </c>
      <c r="N10" s="40"/>
      <c r="O10" s="21">
        <v>43069</v>
      </c>
      <c r="P10" s="21">
        <v>46026</v>
      </c>
      <c r="Q10" s="21">
        <v>46174</v>
      </c>
      <c r="R10" s="21">
        <v>44528</v>
      </c>
      <c r="S10" s="21">
        <v>44260</v>
      </c>
      <c r="T10" s="21">
        <v>44274</v>
      </c>
      <c r="U10" s="21">
        <v>46684</v>
      </c>
      <c r="V10" s="21">
        <v>44429</v>
      </c>
      <c r="W10" s="21">
        <v>41751</v>
      </c>
      <c r="X10" s="21">
        <v>44624</v>
      </c>
      <c r="Y10" s="21">
        <v>163</v>
      </c>
      <c r="AA10" s="40"/>
      <c r="AB10" s="24">
        <v>43701</v>
      </c>
      <c r="AC10" s="24">
        <v>44162</v>
      </c>
      <c r="AD10" s="24">
        <v>44123</v>
      </c>
      <c r="AE10" s="24">
        <v>43709</v>
      </c>
      <c r="AF10" s="24">
        <v>43484</v>
      </c>
      <c r="AG10" s="24">
        <v>39120</v>
      </c>
      <c r="AH10" s="24">
        <v>39499</v>
      </c>
      <c r="AI10" s="24">
        <v>38061</v>
      </c>
      <c r="AJ10" s="24">
        <v>38135</v>
      </c>
      <c r="AK10" s="24">
        <v>38907</v>
      </c>
      <c r="AL10" s="24">
        <v>2164</v>
      </c>
    </row>
    <row r="11" spans="1:38" x14ac:dyDescent="0.35">
      <c r="A11" s="40" t="s">
        <v>260</v>
      </c>
      <c r="B11" s="22">
        <v>39717</v>
      </c>
      <c r="C11" s="22">
        <v>40472</v>
      </c>
      <c r="D11" s="22">
        <v>37888</v>
      </c>
      <c r="E11" s="22">
        <v>42195</v>
      </c>
      <c r="F11" s="22">
        <v>41872</v>
      </c>
      <c r="G11" s="22">
        <v>47607</v>
      </c>
      <c r="H11" s="22">
        <v>43813</v>
      </c>
      <c r="I11" s="22">
        <v>42556</v>
      </c>
      <c r="J11" s="22">
        <v>43028</v>
      </c>
      <c r="K11" s="22">
        <v>43249</v>
      </c>
      <c r="L11" s="22">
        <v>304</v>
      </c>
      <c r="N11" s="40" t="s">
        <v>260</v>
      </c>
      <c r="O11" s="22">
        <v>42016</v>
      </c>
      <c r="P11" s="22">
        <v>44172</v>
      </c>
      <c r="Q11" s="22">
        <v>44887</v>
      </c>
      <c r="R11" s="22">
        <v>44629</v>
      </c>
      <c r="S11" s="22">
        <v>45972</v>
      </c>
      <c r="T11" s="22">
        <v>44282</v>
      </c>
      <c r="U11" s="22">
        <v>44296</v>
      </c>
      <c r="V11" s="22">
        <v>43987</v>
      </c>
      <c r="W11" s="22">
        <v>44887</v>
      </c>
      <c r="X11" s="22">
        <v>41684</v>
      </c>
      <c r="Y11" s="22">
        <v>212</v>
      </c>
      <c r="AA11" s="40" t="s">
        <v>260</v>
      </c>
      <c r="AB11" s="26">
        <v>43897</v>
      </c>
      <c r="AC11" s="26">
        <v>43810</v>
      </c>
      <c r="AD11" s="26">
        <v>44097</v>
      </c>
      <c r="AE11" s="26">
        <v>43685</v>
      </c>
      <c r="AF11" s="26">
        <v>43985</v>
      </c>
      <c r="AG11" s="26">
        <v>39247</v>
      </c>
      <c r="AH11" s="26">
        <v>38915</v>
      </c>
      <c r="AI11" s="26">
        <v>39443</v>
      </c>
      <c r="AJ11" s="26">
        <v>37481</v>
      </c>
      <c r="AK11" s="26">
        <v>39270</v>
      </c>
      <c r="AL11" s="26">
        <v>2825</v>
      </c>
    </row>
    <row r="12" spans="1:38" x14ac:dyDescent="0.35">
      <c r="A12" s="40"/>
      <c r="B12" s="22">
        <v>41993</v>
      </c>
      <c r="C12" s="22">
        <v>41866</v>
      </c>
      <c r="D12" s="22">
        <v>40862</v>
      </c>
      <c r="E12" s="22">
        <v>45166</v>
      </c>
      <c r="F12" s="22">
        <v>41851</v>
      </c>
      <c r="G12" s="22">
        <v>40806</v>
      </c>
      <c r="H12" s="22">
        <v>40793</v>
      </c>
      <c r="I12" s="22">
        <v>41579</v>
      </c>
      <c r="J12" s="22">
        <v>42109</v>
      </c>
      <c r="K12" s="22">
        <v>42552</v>
      </c>
      <c r="L12" s="22">
        <v>290</v>
      </c>
      <c r="N12" s="40"/>
      <c r="O12" s="22">
        <v>43756</v>
      </c>
      <c r="P12" s="22">
        <v>44367</v>
      </c>
      <c r="Q12" s="22">
        <v>45007</v>
      </c>
      <c r="R12" s="22">
        <v>44971</v>
      </c>
      <c r="S12" s="22">
        <v>46273</v>
      </c>
      <c r="T12" s="22">
        <v>44782</v>
      </c>
      <c r="U12" s="22">
        <v>44927</v>
      </c>
      <c r="V12" s="22">
        <v>45238</v>
      </c>
      <c r="W12" s="22">
        <v>46587</v>
      </c>
      <c r="X12" s="22">
        <v>48382</v>
      </c>
      <c r="Y12" s="22">
        <v>160</v>
      </c>
      <c r="AA12" s="40"/>
      <c r="AB12" s="26">
        <v>43959</v>
      </c>
      <c r="AC12" s="26">
        <v>43897</v>
      </c>
      <c r="AD12" s="26">
        <v>43862</v>
      </c>
      <c r="AE12" s="26">
        <v>44692</v>
      </c>
      <c r="AF12" s="26">
        <v>44292</v>
      </c>
      <c r="AG12" s="26">
        <v>40069</v>
      </c>
      <c r="AH12" s="26">
        <v>38673</v>
      </c>
      <c r="AI12" s="26">
        <v>37205</v>
      </c>
      <c r="AJ12" s="26">
        <v>37937</v>
      </c>
      <c r="AK12" s="26">
        <v>37969</v>
      </c>
      <c r="AL12" s="26">
        <v>3317</v>
      </c>
    </row>
    <row r="13" spans="1:38" x14ac:dyDescent="0.35">
      <c r="A13" s="40"/>
      <c r="B13" s="22">
        <v>40950</v>
      </c>
      <c r="C13" s="22">
        <v>41092</v>
      </c>
      <c r="D13" s="22">
        <v>42186</v>
      </c>
      <c r="E13" s="22">
        <v>43138</v>
      </c>
      <c r="F13" s="22">
        <v>41035</v>
      </c>
      <c r="G13" s="22">
        <v>44090</v>
      </c>
      <c r="H13" s="22">
        <v>42437</v>
      </c>
      <c r="I13" s="22">
        <v>42786</v>
      </c>
      <c r="J13" s="22">
        <v>46434</v>
      </c>
      <c r="K13" s="22">
        <v>43327</v>
      </c>
      <c r="L13" s="22">
        <v>278</v>
      </c>
      <c r="N13" s="40"/>
      <c r="O13" s="22">
        <v>48152</v>
      </c>
      <c r="P13" s="22">
        <v>43454</v>
      </c>
      <c r="Q13" s="22">
        <v>46379</v>
      </c>
      <c r="R13" s="22">
        <v>46343</v>
      </c>
      <c r="S13" s="22">
        <v>46965</v>
      </c>
      <c r="T13" s="22">
        <v>43526</v>
      </c>
      <c r="U13" s="22">
        <v>44232</v>
      </c>
      <c r="V13" s="22">
        <v>45528</v>
      </c>
      <c r="W13" s="22">
        <v>46570</v>
      </c>
      <c r="X13" s="22">
        <v>48391</v>
      </c>
      <c r="Y13" s="22">
        <v>274</v>
      </c>
      <c r="AA13" s="40"/>
      <c r="AB13" s="26">
        <v>44115</v>
      </c>
      <c r="AC13" s="26">
        <v>43953</v>
      </c>
      <c r="AD13" s="26">
        <v>44231</v>
      </c>
      <c r="AE13" s="26">
        <v>44159</v>
      </c>
      <c r="AF13" s="26">
        <v>44616</v>
      </c>
      <c r="AG13" s="26">
        <v>37693</v>
      </c>
      <c r="AH13" s="26">
        <v>39039</v>
      </c>
      <c r="AI13" s="26">
        <v>38694</v>
      </c>
      <c r="AJ13" s="26">
        <v>39286</v>
      </c>
      <c r="AK13" s="26">
        <v>37190</v>
      </c>
      <c r="AL13" s="26">
        <v>2930</v>
      </c>
    </row>
    <row r="15" spans="1:38" x14ac:dyDescent="0.35">
      <c r="L15">
        <f>AVERAGE(L5:L13)</f>
        <v>264.88888888888891</v>
      </c>
      <c r="Y15">
        <f>AVERAGE(Y5:Y13)</f>
        <v>178.22222222222223</v>
      </c>
      <c r="AL15">
        <f>AVERAGE(AL5:AL13)</f>
        <v>2341.2222222222222</v>
      </c>
    </row>
    <row r="16" spans="1:38" x14ac:dyDescent="0.35">
      <c r="A16" s="1" t="s">
        <v>311</v>
      </c>
      <c r="N16" s="1" t="s">
        <v>311</v>
      </c>
      <c r="AA16" s="1" t="s">
        <v>311</v>
      </c>
    </row>
    <row r="17" spans="2:38" x14ac:dyDescent="0.35">
      <c r="B17">
        <f>B5-$L$15</f>
        <v>38680.111111111109</v>
      </c>
      <c r="C17">
        <f>C5-$L$15</f>
        <v>41097.111111111109</v>
      </c>
      <c r="D17">
        <f t="shared" ref="D17:L17" si="0">D5-$L$15</f>
        <v>40782.111111111109</v>
      </c>
      <c r="E17">
        <f t="shared" si="0"/>
        <v>35524.111111111109</v>
      </c>
      <c r="F17">
        <f t="shared" si="0"/>
        <v>42351.111111111109</v>
      </c>
      <c r="G17">
        <f t="shared" si="0"/>
        <v>40806.111111111109</v>
      </c>
      <c r="H17">
        <f t="shared" si="0"/>
        <v>40893.111111111109</v>
      </c>
      <c r="I17">
        <f t="shared" si="0"/>
        <v>40972.111111111109</v>
      </c>
      <c r="J17">
        <f t="shared" si="0"/>
        <v>40629.111111111109</v>
      </c>
      <c r="K17">
        <f t="shared" si="0"/>
        <v>42547.111111111109</v>
      </c>
      <c r="L17">
        <f t="shared" si="0"/>
        <v>38.111111111111086</v>
      </c>
      <c r="O17">
        <f>O5-$Y$15</f>
        <v>44688.777777777781</v>
      </c>
      <c r="P17">
        <f t="shared" ref="P17:Y17" si="1">P5-$Y$15</f>
        <v>46198.777777777781</v>
      </c>
      <c r="Q17">
        <f t="shared" si="1"/>
        <v>45760.777777777781</v>
      </c>
      <c r="R17">
        <f t="shared" si="1"/>
        <v>46136.777777777781</v>
      </c>
      <c r="S17">
        <f t="shared" si="1"/>
        <v>43523.777777777781</v>
      </c>
      <c r="T17">
        <f t="shared" si="1"/>
        <v>44165.777777777781</v>
      </c>
      <c r="U17">
        <f t="shared" si="1"/>
        <v>44122.777777777781</v>
      </c>
      <c r="V17">
        <f t="shared" si="1"/>
        <v>45408.777777777781</v>
      </c>
      <c r="W17">
        <f t="shared" si="1"/>
        <v>45415.777777777781</v>
      </c>
      <c r="X17">
        <f t="shared" si="1"/>
        <v>44492.777777777781</v>
      </c>
      <c r="Y17">
        <f t="shared" si="1"/>
        <v>-16.222222222222229</v>
      </c>
      <c r="AB17">
        <f>AB5-$AL$15</f>
        <v>39209.777777777781</v>
      </c>
      <c r="AC17">
        <f t="shared" ref="AC17:AL17" si="2">AC5-$AL$15</f>
        <v>40935.777777777781</v>
      </c>
      <c r="AD17">
        <f t="shared" si="2"/>
        <v>41053.777777777781</v>
      </c>
      <c r="AE17">
        <f t="shared" si="2"/>
        <v>40998.777777777781</v>
      </c>
      <c r="AF17">
        <f t="shared" si="2"/>
        <v>41350.777777777781</v>
      </c>
      <c r="AG17">
        <f t="shared" si="2"/>
        <v>34420.777777777781</v>
      </c>
      <c r="AH17">
        <f t="shared" si="2"/>
        <v>36403.777777777781</v>
      </c>
      <c r="AI17">
        <f t="shared" si="2"/>
        <v>36595.777777777781</v>
      </c>
      <c r="AJ17">
        <f t="shared" si="2"/>
        <v>35817.777777777781</v>
      </c>
      <c r="AK17">
        <f t="shared" si="2"/>
        <v>35393.777777777781</v>
      </c>
      <c r="AL17">
        <f t="shared" si="2"/>
        <v>-499.22222222222217</v>
      </c>
    </row>
    <row r="18" spans="2:38" x14ac:dyDescent="0.35">
      <c r="B18">
        <f t="shared" ref="B18:L18" si="3">B6-$L$15</f>
        <v>40228.111111111109</v>
      </c>
      <c r="C18">
        <f t="shared" si="3"/>
        <v>40282.111111111109</v>
      </c>
      <c r="D18">
        <f t="shared" si="3"/>
        <v>40470.111111111109</v>
      </c>
      <c r="E18">
        <f t="shared" si="3"/>
        <v>41061.111111111109</v>
      </c>
      <c r="F18">
        <f t="shared" si="3"/>
        <v>40770.111111111109</v>
      </c>
      <c r="G18">
        <f t="shared" si="3"/>
        <v>40263.111111111109</v>
      </c>
      <c r="H18">
        <f t="shared" si="3"/>
        <v>39231.111111111109</v>
      </c>
      <c r="I18">
        <f t="shared" si="3"/>
        <v>40508.111111111109</v>
      </c>
      <c r="J18">
        <f t="shared" si="3"/>
        <v>40782.111111111109</v>
      </c>
      <c r="K18">
        <f t="shared" si="3"/>
        <v>41878.111111111109</v>
      </c>
      <c r="L18">
        <f t="shared" si="3"/>
        <v>17.111111111111086</v>
      </c>
      <c r="O18">
        <f t="shared" ref="O18:Y25" si="4">O6-$Y$15</f>
        <v>42835.777777777781</v>
      </c>
      <c r="P18">
        <f t="shared" si="4"/>
        <v>45245.777777777781</v>
      </c>
      <c r="Q18">
        <f t="shared" si="4"/>
        <v>44242.777777777781</v>
      </c>
      <c r="R18">
        <f t="shared" si="4"/>
        <v>44332.777777777781</v>
      </c>
      <c r="S18">
        <f t="shared" si="4"/>
        <v>44863.777777777781</v>
      </c>
      <c r="T18">
        <f t="shared" si="4"/>
        <v>46920.777777777781</v>
      </c>
      <c r="U18">
        <f t="shared" si="4"/>
        <v>44826.777777777781</v>
      </c>
      <c r="V18">
        <f t="shared" si="4"/>
        <v>44331.777777777781</v>
      </c>
      <c r="W18">
        <f t="shared" si="4"/>
        <v>45262.777777777781</v>
      </c>
      <c r="X18">
        <f t="shared" si="4"/>
        <v>46145.777777777781</v>
      </c>
      <c r="Y18">
        <f t="shared" si="4"/>
        <v>1.7777777777777715</v>
      </c>
      <c r="AB18">
        <f t="shared" ref="AB18:AL25" si="5">AB6-$AL$15</f>
        <v>39432.777777777781</v>
      </c>
      <c r="AC18">
        <f t="shared" si="5"/>
        <v>41151.777777777781</v>
      </c>
      <c r="AD18">
        <f t="shared" si="5"/>
        <v>41709.777777777781</v>
      </c>
      <c r="AE18">
        <f t="shared" si="5"/>
        <v>41438.777777777781</v>
      </c>
      <c r="AF18">
        <f t="shared" si="5"/>
        <v>41082.777777777781</v>
      </c>
      <c r="AG18">
        <f t="shared" si="5"/>
        <v>35370.777777777781</v>
      </c>
      <c r="AH18">
        <f t="shared" si="5"/>
        <v>37030.777777777781</v>
      </c>
      <c r="AI18">
        <f t="shared" si="5"/>
        <v>37061.777777777781</v>
      </c>
      <c r="AJ18">
        <f t="shared" si="5"/>
        <v>35945.777777777781</v>
      </c>
      <c r="AK18">
        <f t="shared" si="5"/>
        <v>35400.777777777781</v>
      </c>
      <c r="AL18">
        <f t="shared" si="5"/>
        <v>-261.22222222222217</v>
      </c>
    </row>
    <row r="19" spans="2:38" x14ac:dyDescent="0.35">
      <c r="B19">
        <f t="shared" ref="B19:L19" si="6">B7-$L$15</f>
        <v>38005.111111111109</v>
      </c>
      <c r="C19">
        <f t="shared" si="6"/>
        <v>40492.111111111109</v>
      </c>
      <c r="D19">
        <f t="shared" si="6"/>
        <v>40421.111111111109</v>
      </c>
      <c r="E19">
        <f t="shared" si="6"/>
        <v>40790.111111111109</v>
      </c>
      <c r="F19">
        <f t="shared" si="6"/>
        <v>40882.111111111109</v>
      </c>
      <c r="G19">
        <f t="shared" si="6"/>
        <v>40618.111111111109</v>
      </c>
      <c r="H19">
        <f t="shared" si="6"/>
        <v>40452.111111111109</v>
      </c>
      <c r="I19">
        <f t="shared" si="6"/>
        <v>35127.111111111109</v>
      </c>
      <c r="J19">
        <f t="shared" si="6"/>
        <v>38612.111111111109</v>
      </c>
      <c r="K19">
        <f t="shared" si="6"/>
        <v>40829.111111111109</v>
      </c>
      <c r="L19">
        <f t="shared" si="6"/>
        <v>26.111111111111086</v>
      </c>
      <c r="O19">
        <f t="shared" si="4"/>
        <v>44710.777777777781</v>
      </c>
      <c r="P19">
        <f t="shared" si="4"/>
        <v>44996.777777777781</v>
      </c>
      <c r="Q19">
        <f t="shared" si="4"/>
        <v>46571.777777777781</v>
      </c>
      <c r="R19">
        <f t="shared" si="4"/>
        <v>44791.777777777781</v>
      </c>
      <c r="S19">
        <f t="shared" si="4"/>
        <v>45714.777777777781</v>
      </c>
      <c r="T19">
        <f t="shared" si="4"/>
        <v>46960.777777777781</v>
      </c>
      <c r="U19">
        <f t="shared" si="4"/>
        <v>46493.777777777781</v>
      </c>
      <c r="V19">
        <f t="shared" si="4"/>
        <v>43604.777777777781</v>
      </c>
      <c r="W19">
        <f t="shared" si="4"/>
        <v>45150.777777777781</v>
      </c>
      <c r="X19">
        <f t="shared" si="4"/>
        <v>44877.777777777781</v>
      </c>
      <c r="Y19">
        <f t="shared" si="4"/>
        <v>-15.222222222222229</v>
      </c>
      <c r="AB19">
        <f t="shared" si="5"/>
        <v>40519.777777777781</v>
      </c>
      <c r="AC19">
        <f t="shared" si="5"/>
        <v>41528.777777777781</v>
      </c>
      <c r="AD19">
        <f t="shared" si="5"/>
        <v>41461.777777777781</v>
      </c>
      <c r="AE19">
        <f t="shared" si="5"/>
        <v>41534.777777777781</v>
      </c>
      <c r="AF19">
        <f t="shared" si="5"/>
        <v>41787.777777777781</v>
      </c>
      <c r="AG19">
        <f t="shared" si="5"/>
        <v>35987.777777777781</v>
      </c>
      <c r="AH19">
        <f t="shared" si="5"/>
        <v>36941.777777777781</v>
      </c>
      <c r="AI19">
        <f t="shared" si="5"/>
        <v>37155.777777777781</v>
      </c>
      <c r="AJ19">
        <f t="shared" si="5"/>
        <v>35983.777777777781</v>
      </c>
      <c r="AK19">
        <f t="shared" si="5"/>
        <v>36193.777777777781</v>
      </c>
      <c r="AL19">
        <f t="shared" si="5"/>
        <v>-325.22222222222217</v>
      </c>
    </row>
    <row r="20" spans="2:38" x14ac:dyDescent="0.35">
      <c r="B20">
        <f t="shared" ref="B20:L20" si="7">B8-$L$15</f>
        <v>40409.111111111109</v>
      </c>
      <c r="C20">
        <f t="shared" si="7"/>
        <v>40803.111111111109</v>
      </c>
      <c r="D20">
        <f t="shared" si="7"/>
        <v>41076.111111111109</v>
      </c>
      <c r="E20">
        <f t="shared" si="7"/>
        <v>41828.111111111109</v>
      </c>
      <c r="F20">
        <f t="shared" si="7"/>
        <v>40836.111111111109</v>
      </c>
      <c r="G20">
        <f t="shared" si="7"/>
        <v>38198.111111111109</v>
      </c>
      <c r="H20">
        <f t="shared" si="7"/>
        <v>40409.111111111109</v>
      </c>
      <c r="I20">
        <f t="shared" si="7"/>
        <v>40946.111111111109</v>
      </c>
      <c r="J20">
        <f t="shared" si="7"/>
        <v>43607.111111111109</v>
      </c>
      <c r="K20">
        <f t="shared" si="7"/>
        <v>45247.111111111109</v>
      </c>
      <c r="L20">
        <f t="shared" si="7"/>
        <v>-97.888888888888914</v>
      </c>
      <c r="O20">
        <f t="shared" si="4"/>
        <v>39314.777777777781</v>
      </c>
      <c r="P20">
        <f t="shared" si="4"/>
        <v>44339.777777777781</v>
      </c>
      <c r="Q20">
        <f t="shared" si="4"/>
        <v>44522.777777777781</v>
      </c>
      <c r="R20">
        <f t="shared" si="4"/>
        <v>44709.777777777781</v>
      </c>
      <c r="S20">
        <f t="shared" si="4"/>
        <v>44930.777777777781</v>
      </c>
      <c r="T20">
        <f t="shared" si="4"/>
        <v>43914.777777777781</v>
      </c>
      <c r="U20">
        <f t="shared" si="4"/>
        <v>46125.777777777781</v>
      </c>
      <c r="V20">
        <f t="shared" si="4"/>
        <v>44468.777777777781</v>
      </c>
      <c r="W20">
        <f t="shared" si="4"/>
        <v>44632.777777777781</v>
      </c>
      <c r="X20">
        <f t="shared" si="4"/>
        <v>44831.777777777781</v>
      </c>
      <c r="Y20">
        <f t="shared" si="4"/>
        <v>-15.222222222222229</v>
      </c>
      <c r="AB20">
        <f t="shared" si="5"/>
        <v>41069.777777777781</v>
      </c>
      <c r="AC20">
        <f t="shared" si="5"/>
        <v>41338.777777777781</v>
      </c>
      <c r="AD20">
        <f t="shared" si="5"/>
        <v>41248.777777777781</v>
      </c>
      <c r="AE20">
        <f t="shared" si="5"/>
        <v>41578.777777777781</v>
      </c>
      <c r="AF20">
        <f t="shared" si="5"/>
        <v>41397.777777777781</v>
      </c>
      <c r="AG20">
        <f t="shared" si="5"/>
        <v>37292.777777777781</v>
      </c>
      <c r="AH20">
        <f t="shared" si="5"/>
        <v>37249.777777777781</v>
      </c>
      <c r="AI20">
        <f t="shared" si="5"/>
        <v>35251.777777777781</v>
      </c>
      <c r="AJ20">
        <f t="shared" si="5"/>
        <v>36658.777777777781</v>
      </c>
      <c r="AK20">
        <f t="shared" si="5"/>
        <v>37321.777777777781</v>
      </c>
      <c r="AL20">
        <f t="shared" si="5"/>
        <v>-658.22222222222217</v>
      </c>
    </row>
    <row r="21" spans="2:38" x14ac:dyDescent="0.35">
      <c r="B21">
        <f t="shared" ref="B21:L21" si="8">B9-$L$15</f>
        <v>39986.111111111109</v>
      </c>
      <c r="C21">
        <f t="shared" si="8"/>
        <v>40615.111111111109</v>
      </c>
      <c r="D21">
        <f t="shared" si="8"/>
        <v>40102.111111111109</v>
      </c>
      <c r="E21">
        <f t="shared" si="8"/>
        <v>41286.111111111109</v>
      </c>
      <c r="F21">
        <f t="shared" si="8"/>
        <v>40839.111111111109</v>
      </c>
      <c r="G21">
        <f t="shared" si="8"/>
        <v>40207.111111111109</v>
      </c>
      <c r="H21">
        <f t="shared" si="8"/>
        <v>41152.111111111109</v>
      </c>
      <c r="I21">
        <f t="shared" si="8"/>
        <v>41758.111111111109</v>
      </c>
      <c r="J21">
        <f t="shared" si="8"/>
        <v>42242.111111111109</v>
      </c>
      <c r="K21">
        <f t="shared" si="8"/>
        <v>39268.111111111109</v>
      </c>
      <c r="L21">
        <f t="shared" si="8"/>
        <v>-102.88888888888891</v>
      </c>
      <c r="O21">
        <f t="shared" si="4"/>
        <v>44216.777777777781</v>
      </c>
      <c r="P21">
        <f t="shared" si="4"/>
        <v>45403.777777777781</v>
      </c>
      <c r="Q21">
        <f t="shared" si="4"/>
        <v>44386.777777777781</v>
      </c>
      <c r="R21">
        <f t="shared" si="4"/>
        <v>44382.777777777781</v>
      </c>
      <c r="S21">
        <f t="shared" si="4"/>
        <v>45254.777777777781</v>
      </c>
      <c r="T21">
        <f t="shared" si="4"/>
        <v>44077.777777777781</v>
      </c>
      <c r="U21">
        <f t="shared" si="4"/>
        <v>45549.777777777781</v>
      </c>
      <c r="V21">
        <f t="shared" si="4"/>
        <v>45083.777777777781</v>
      </c>
      <c r="W21">
        <f t="shared" si="4"/>
        <v>44544.777777777781</v>
      </c>
      <c r="X21">
        <f t="shared" si="4"/>
        <v>43481.777777777781</v>
      </c>
      <c r="Y21">
        <f t="shared" si="4"/>
        <v>-51.222222222222229</v>
      </c>
      <c r="AB21">
        <f t="shared" si="5"/>
        <v>41322.777777777781</v>
      </c>
      <c r="AC21">
        <f t="shared" si="5"/>
        <v>41522.777777777781</v>
      </c>
      <c r="AD21">
        <f t="shared" si="5"/>
        <v>41439.777777777781</v>
      </c>
      <c r="AE21">
        <f t="shared" si="5"/>
        <v>41088.777777777781</v>
      </c>
      <c r="AF21">
        <f t="shared" si="5"/>
        <v>41714.777777777781</v>
      </c>
      <c r="AG21">
        <f t="shared" si="5"/>
        <v>37159.777777777781</v>
      </c>
      <c r="AH21">
        <f t="shared" si="5"/>
        <v>35915.777777777781</v>
      </c>
      <c r="AI21">
        <f t="shared" si="5"/>
        <v>37327.777777777781</v>
      </c>
      <c r="AJ21">
        <f t="shared" si="5"/>
        <v>36008.777777777781</v>
      </c>
      <c r="AK21">
        <f t="shared" si="5"/>
        <v>36536.777777777781</v>
      </c>
      <c r="AL21">
        <f t="shared" si="5"/>
        <v>-127.22222222222217</v>
      </c>
    </row>
    <row r="22" spans="2:38" x14ac:dyDescent="0.35">
      <c r="B22">
        <f t="shared" ref="B22:L22" si="9">B10-$L$15</f>
        <v>40277.111111111109</v>
      </c>
      <c r="C22">
        <f t="shared" si="9"/>
        <v>41233.111111111109</v>
      </c>
      <c r="D22">
        <f t="shared" si="9"/>
        <v>41104.111111111109</v>
      </c>
      <c r="E22">
        <f t="shared" si="9"/>
        <v>48279.111111111109</v>
      </c>
      <c r="F22">
        <f t="shared" si="9"/>
        <v>40180.111111111109</v>
      </c>
      <c r="G22">
        <f t="shared" si="9"/>
        <v>40670.111111111109</v>
      </c>
      <c r="H22">
        <f t="shared" si="9"/>
        <v>41046.111111111109</v>
      </c>
      <c r="I22">
        <f t="shared" si="9"/>
        <v>41238.111111111109</v>
      </c>
      <c r="J22">
        <f t="shared" si="9"/>
        <v>42303.111111111109</v>
      </c>
      <c r="K22">
        <f t="shared" si="9"/>
        <v>38972.111111111109</v>
      </c>
      <c r="L22">
        <f t="shared" si="9"/>
        <v>42.111111111111086</v>
      </c>
      <c r="O22">
        <f t="shared" si="4"/>
        <v>42890.777777777781</v>
      </c>
      <c r="P22">
        <f t="shared" si="4"/>
        <v>45847.777777777781</v>
      </c>
      <c r="Q22">
        <f t="shared" si="4"/>
        <v>45995.777777777781</v>
      </c>
      <c r="R22">
        <f t="shared" si="4"/>
        <v>44349.777777777781</v>
      </c>
      <c r="S22">
        <f t="shared" si="4"/>
        <v>44081.777777777781</v>
      </c>
      <c r="T22">
        <f t="shared" si="4"/>
        <v>44095.777777777781</v>
      </c>
      <c r="U22">
        <f t="shared" si="4"/>
        <v>46505.777777777781</v>
      </c>
      <c r="V22">
        <f t="shared" si="4"/>
        <v>44250.777777777781</v>
      </c>
      <c r="W22">
        <f t="shared" si="4"/>
        <v>41572.777777777781</v>
      </c>
      <c r="X22">
        <f t="shared" si="4"/>
        <v>44445.777777777781</v>
      </c>
      <c r="Y22">
        <f t="shared" si="4"/>
        <v>-15.222222222222229</v>
      </c>
      <c r="AB22">
        <f t="shared" si="5"/>
        <v>41359.777777777781</v>
      </c>
      <c r="AC22">
        <f t="shared" si="5"/>
        <v>41820.777777777781</v>
      </c>
      <c r="AD22">
        <f t="shared" si="5"/>
        <v>41781.777777777781</v>
      </c>
      <c r="AE22">
        <f t="shared" si="5"/>
        <v>41367.777777777781</v>
      </c>
      <c r="AF22">
        <f t="shared" si="5"/>
        <v>41142.777777777781</v>
      </c>
      <c r="AG22">
        <f t="shared" si="5"/>
        <v>36778.777777777781</v>
      </c>
      <c r="AH22">
        <f t="shared" si="5"/>
        <v>37157.777777777781</v>
      </c>
      <c r="AI22">
        <f t="shared" si="5"/>
        <v>35719.777777777781</v>
      </c>
      <c r="AJ22">
        <f t="shared" si="5"/>
        <v>35793.777777777781</v>
      </c>
      <c r="AK22">
        <f t="shared" si="5"/>
        <v>36565.777777777781</v>
      </c>
      <c r="AL22">
        <f t="shared" si="5"/>
        <v>-177.22222222222217</v>
      </c>
    </row>
    <row r="23" spans="2:38" x14ac:dyDescent="0.35">
      <c r="B23">
        <f t="shared" ref="B23:L23" si="10">B11-$L$15</f>
        <v>39452.111111111109</v>
      </c>
      <c r="C23">
        <f t="shared" si="10"/>
        <v>40207.111111111109</v>
      </c>
      <c r="D23">
        <f t="shared" si="10"/>
        <v>37623.111111111109</v>
      </c>
      <c r="E23">
        <f t="shared" si="10"/>
        <v>41930.111111111109</v>
      </c>
      <c r="F23">
        <f t="shared" si="10"/>
        <v>41607.111111111109</v>
      </c>
      <c r="G23">
        <f t="shared" si="10"/>
        <v>47342.111111111109</v>
      </c>
      <c r="H23">
        <f t="shared" si="10"/>
        <v>43548.111111111109</v>
      </c>
      <c r="I23">
        <f t="shared" si="10"/>
        <v>42291.111111111109</v>
      </c>
      <c r="J23">
        <f t="shared" si="10"/>
        <v>42763.111111111109</v>
      </c>
      <c r="K23">
        <f t="shared" si="10"/>
        <v>42984.111111111109</v>
      </c>
      <c r="L23">
        <f t="shared" si="10"/>
        <v>39.111111111111086</v>
      </c>
      <c r="O23">
        <f t="shared" si="4"/>
        <v>41837.777777777781</v>
      </c>
      <c r="P23">
        <f t="shared" si="4"/>
        <v>43993.777777777781</v>
      </c>
      <c r="Q23">
        <f t="shared" si="4"/>
        <v>44708.777777777781</v>
      </c>
      <c r="R23">
        <f t="shared" si="4"/>
        <v>44450.777777777781</v>
      </c>
      <c r="S23">
        <f t="shared" si="4"/>
        <v>45793.777777777781</v>
      </c>
      <c r="T23">
        <f t="shared" si="4"/>
        <v>44103.777777777781</v>
      </c>
      <c r="U23">
        <f t="shared" si="4"/>
        <v>44117.777777777781</v>
      </c>
      <c r="V23">
        <f t="shared" si="4"/>
        <v>43808.777777777781</v>
      </c>
      <c r="W23">
        <f t="shared" si="4"/>
        <v>44708.777777777781</v>
      </c>
      <c r="X23">
        <f t="shared" si="4"/>
        <v>41505.777777777781</v>
      </c>
      <c r="Y23">
        <f t="shared" si="4"/>
        <v>33.777777777777771</v>
      </c>
      <c r="AB23">
        <f t="shared" si="5"/>
        <v>41555.777777777781</v>
      </c>
      <c r="AC23">
        <f t="shared" si="5"/>
        <v>41468.777777777781</v>
      </c>
      <c r="AD23">
        <f t="shared" si="5"/>
        <v>41755.777777777781</v>
      </c>
      <c r="AE23">
        <f t="shared" si="5"/>
        <v>41343.777777777781</v>
      </c>
      <c r="AF23">
        <f t="shared" si="5"/>
        <v>41643.777777777781</v>
      </c>
      <c r="AG23">
        <f t="shared" si="5"/>
        <v>36905.777777777781</v>
      </c>
      <c r="AH23">
        <f t="shared" si="5"/>
        <v>36573.777777777781</v>
      </c>
      <c r="AI23">
        <f t="shared" si="5"/>
        <v>37101.777777777781</v>
      </c>
      <c r="AJ23">
        <f t="shared" si="5"/>
        <v>35139.777777777781</v>
      </c>
      <c r="AK23">
        <f t="shared" si="5"/>
        <v>36928.777777777781</v>
      </c>
      <c r="AL23">
        <f t="shared" si="5"/>
        <v>483.77777777777783</v>
      </c>
    </row>
    <row r="24" spans="2:38" x14ac:dyDescent="0.35">
      <c r="B24">
        <f t="shared" ref="B24:L24" si="11">B12-$L$15</f>
        <v>41728.111111111109</v>
      </c>
      <c r="C24">
        <f t="shared" si="11"/>
        <v>41601.111111111109</v>
      </c>
      <c r="D24">
        <f t="shared" si="11"/>
        <v>40597.111111111109</v>
      </c>
      <c r="E24">
        <f t="shared" si="11"/>
        <v>44901.111111111109</v>
      </c>
      <c r="F24">
        <f t="shared" si="11"/>
        <v>41586.111111111109</v>
      </c>
      <c r="G24">
        <f t="shared" si="11"/>
        <v>40541.111111111109</v>
      </c>
      <c r="H24">
        <f t="shared" si="11"/>
        <v>40528.111111111109</v>
      </c>
      <c r="I24">
        <f t="shared" si="11"/>
        <v>41314.111111111109</v>
      </c>
      <c r="J24">
        <f t="shared" si="11"/>
        <v>41844.111111111109</v>
      </c>
      <c r="K24">
        <f t="shared" si="11"/>
        <v>42287.111111111109</v>
      </c>
      <c r="L24">
        <f t="shared" si="11"/>
        <v>25.111111111111086</v>
      </c>
      <c r="O24">
        <f t="shared" si="4"/>
        <v>43577.777777777781</v>
      </c>
      <c r="P24">
        <f t="shared" si="4"/>
        <v>44188.777777777781</v>
      </c>
      <c r="Q24">
        <f t="shared" si="4"/>
        <v>44828.777777777781</v>
      </c>
      <c r="R24">
        <f t="shared" si="4"/>
        <v>44792.777777777781</v>
      </c>
      <c r="S24">
        <f t="shared" si="4"/>
        <v>46094.777777777781</v>
      </c>
      <c r="T24">
        <f t="shared" si="4"/>
        <v>44603.777777777781</v>
      </c>
      <c r="U24">
        <f t="shared" si="4"/>
        <v>44748.777777777781</v>
      </c>
      <c r="V24">
        <f t="shared" si="4"/>
        <v>45059.777777777781</v>
      </c>
      <c r="W24">
        <f t="shared" si="4"/>
        <v>46408.777777777781</v>
      </c>
      <c r="X24">
        <f t="shared" si="4"/>
        <v>48203.777777777781</v>
      </c>
      <c r="Y24">
        <f t="shared" si="4"/>
        <v>-18.222222222222229</v>
      </c>
      <c r="AB24">
        <f t="shared" si="5"/>
        <v>41617.777777777781</v>
      </c>
      <c r="AC24">
        <f t="shared" si="5"/>
        <v>41555.777777777781</v>
      </c>
      <c r="AD24">
        <f t="shared" si="5"/>
        <v>41520.777777777781</v>
      </c>
      <c r="AE24">
        <f t="shared" si="5"/>
        <v>42350.777777777781</v>
      </c>
      <c r="AF24">
        <f t="shared" si="5"/>
        <v>41950.777777777781</v>
      </c>
      <c r="AG24">
        <f t="shared" si="5"/>
        <v>37727.777777777781</v>
      </c>
      <c r="AH24">
        <f t="shared" si="5"/>
        <v>36331.777777777781</v>
      </c>
      <c r="AI24">
        <f t="shared" si="5"/>
        <v>34863.777777777781</v>
      </c>
      <c r="AJ24">
        <f t="shared" si="5"/>
        <v>35595.777777777781</v>
      </c>
      <c r="AK24">
        <f t="shared" si="5"/>
        <v>35627.777777777781</v>
      </c>
      <c r="AL24">
        <f t="shared" si="5"/>
        <v>975.77777777777783</v>
      </c>
    </row>
    <row r="25" spans="2:38" x14ac:dyDescent="0.35">
      <c r="B25">
        <f t="shared" ref="B25:L25" si="12">B13-$L$15</f>
        <v>40685.111111111109</v>
      </c>
      <c r="C25">
        <f t="shared" si="12"/>
        <v>40827.111111111109</v>
      </c>
      <c r="D25">
        <f t="shared" si="12"/>
        <v>41921.111111111109</v>
      </c>
      <c r="E25">
        <f t="shared" si="12"/>
        <v>42873.111111111109</v>
      </c>
      <c r="F25">
        <f t="shared" si="12"/>
        <v>40770.111111111109</v>
      </c>
      <c r="G25">
        <f t="shared" si="12"/>
        <v>43825.111111111109</v>
      </c>
      <c r="H25">
        <f t="shared" si="12"/>
        <v>42172.111111111109</v>
      </c>
      <c r="I25">
        <f t="shared" si="12"/>
        <v>42521.111111111109</v>
      </c>
      <c r="J25">
        <f t="shared" si="12"/>
        <v>46169.111111111109</v>
      </c>
      <c r="K25">
        <f t="shared" si="12"/>
        <v>43062.111111111109</v>
      </c>
      <c r="L25">
        <f t="shared" si="12"/>
        <v>13.111111111111086</v>
      </c>
      <c r="O25">
        <f t="shared" si="4"/>
        <v>47973.777777777781</v>
      </c>
      <c r="P25">
        <f t="shared" si="4"/>
        <v>43275.777777777781</v>
      </c>
      <c r="Q25">
        <f t="shared" si="4"/>
        <v>46200.777777777781</v>
      </c>
      <c r="R25">
        <f t="shared" si="4"/>
        <v>46164.777777777781</v>
      </c>
      <c r="S25">
        <f t="shared" si="4"/>
        <v>46786.777777777781</v>
      </c>
      <c r="T25">
        <f t="shared" si="4"/>
        <v>43347.777777777781</v>
      </c>
      <c r="U25">
        <f t="shared" si="4"/>
        <v>44053.777777777781</v>
      </c>
      <c r="V25">
        <f t="shared" si="4"/>
        <v>45349.777777777781</v>
      </c>
      <c r="W25">
        <f t="shared" si="4"/>
        <v>46391.777777777781</v>
      </c>
      <c r="X25">
        <f t="shared" si="4"/>
        <v>48212.777777777781</v>
      </c>
      <c r="Y25">
        <f t="shared" si="4"/>
        <v>95.777777777777771</v>
      </c>
      <c r="AB25">
        <f t="shared" si="5"/>
        <v>41773.777777777781</v>
      </c>
      <c r="AC25">
        <f t="shared" si="5"/>
        <v>41611.777777777781</v>
      </c>
      <c r="AD25">
        <f t="shared" si="5"/>
        <v>41889.777777777781</v>
      </c>
      <c r="AE25">
        <f t="shared" si="5"/>
        <v>41817.777777777781</v>
      </c>
      <c r="AF25">
        <f t="shared" si="5"/>
        <v>42274.777777777781</v>
      </c>
      <c r="AG25">
        <f t="shared" si="5"/>
        <v>35351.777777777781</v>
      </c>
      <c r="AH25">
        <f t="shared" si="5"/>
        <v>36697.777777777781</v>
      </c>
      <c r="AI25">
        <f t="shared" si="5"/>
        <v>36352.777777777781</v>
      </c>
      <c r="AJ25">
        <f t="shared" si="5"/>
        <v>36944.777777777781</v>
      </c>
      <c r="AK25">
        <f t="shared" si="5"/>
        <v>34848.777777777781</v>
      </c>
      <c r="AL25">
        <f t="shared" si="5"/>
        <v>588.77777777777783</v>
      </c>
    </row>
    <row r="27" spans="2:38" x14ac:dyDescent="0.35">
      <c r="B27">
        <f>AVERAGE(B17:B25)</f>
        <v>39939.000000000007</v>
      </c>
      <c r="O27">
        <f>AVERAGE(O17:O25)</f>
        <v>43560.777777777781</v>
      </c>
      <c r="AB27">
        <f>AVERAGE(AB17:AB25)</f>
        <v>40873.555555555555</v>
      </c>
    </row>
    <row r="29" spans="2:38" x14ac:dyDescent="0.35">
      <c r="B29">
        <f>B17/$B$27*100</f>
        <v>96.847970933451265</v>
      </c>
      <c r="C29">
        <f>C17/$B$27*100</f>
        <v>102.89969982000326</v>
      </c>
      <c r="D29">
        <f t="shared" ref="D29:L29" si="13">D17/$B$27*100</f>
        <v>102.11099704827637</v>
      </c>
      <c r="E29">
        <f t="shared" si="13"/>
        <v>88.945920306244787</v>
      </c>
      <c r="F29">
        <f t="shared" si="13"/>
        <v>106.03948799697314</v>
      </c>
      <c r="G29">
        <f t="shared" si="13"/>
        <v>102.171088688027</v>
      </c>
      <c r="H29">
        <f t="shared" si="13"/>
        <v>102.38892088212299</v>
      </c>
      <c r="I29">
        <f t="shared" si="13"/>
        <v>102.58672252963545</v>
      </c>
      <c r="J29">
        <f t="shared" si="13"/>
        <v>101.72791284486618</v>
      </c>
      <c r="K29">
        <f t="shared" si="13"/>
        <v>106.53023638826986</v>
      </c>
      <c r="L29">
        <f t="shared" si="13"/>
        <v>9.5423298307696941E-2</v>
      </c>
      <c r="O29">
        <f>O17/$O$27*100</f>
        <v>102.58948544434723</v>
      </c>
      <c r="P29">
        <f t="shared" ref="P29:Y29" si="14">P17/$O$27*100</f>
        <v>106.05590656222341</v>
      </c>
      <c r="Q29">
        <f t="shared" si="14"/>
        <v>105.05041487372688</v>
      </c>
      <c r="R29">
        <f t="shared" si="14"/>
        <v>105.91357668850929</v>
      </c>
      <c r="S29">
        <f t="shared" si="14"/>
        <v>99.915061204396409</v>
      </c>
      <c r="T29">
        <f t="shared" si="14"/>
        <v>101.38886409027489</v>
      </c>
      <c r="U29">
        <f t="shared" si="14"/>
        <v>101.29015143592477</v>
      </c>
      <c r="V29">
        <f t="shared" si="14"/>
        <v>104.24234849393056</v>
      </c>
      <c r="W29">
        <f t="shared" si="14"/>
        <v>104.25841799580154</v>
      </c>
      <c r="X29">
        <f t="shared" si="14"/>
        <v>102.13953939196065</v>
      </c>
      <c r="Y29">
        <f t="shared" si="14"/>
        <v>-3.7240432907278985E-2</v>
      </c>
      <c r="AB29">
        <f>AB17/$AB$27*100</f>
        <v>95.929451805296566</v>
      </c>
      <c r="AC29">
        <f t="shared" ref="AC29:AL29" si="15">AC17/$AB$27*100</f>
        <v>100.15223099966836</v>
      </c>
      <c r="AD29">
        <f t="shared" si="15"/>
        <v>100.44092621689656</v>
      </c>
      <c r="AE29">
        <f t="shared" si="15"/>
        <v>100.30636488683258</v>
      </c>
      <c r="AF29">
        <f t="shared" si="15"/>
        <v>101.16755739924213</v>
      </c>
      <c r="AG29">
        <f t="shared" si="15"/>
        <v>84.212829811179205</v>
      </c>
      <c r="AH29">
        <f t="shared" si="15"/>
        <v>89.064377402395479</v>
      </c>
      <c r="AI29">
        <f t="shared" si="15"/>
        <v>89.534118772800682</v>
      </c>
      <c r="AJ29">
        <f t="shared" si="15"/>
        <v>87.630687594804584</v>
      </c>
      <c r="AK29">
        <f t="shared" si="15"/>
        <v>86.593342068493087</v>
      </c>
      <c r="AL29">
        <f t="shared" si="15"/>
        <v>-1.2213819312677037</v>
      </c>
    </row>
    <row r="30" spans="2:38" x14ac:dyDescent="0.35">
      <c r="B30">
        <f t="shared" ref="B30:L30" si="16">B18/$B$27*100</f>
        <v>100.72388169736624</v>
      </c>
      <c r="C30">
        <f t="shared" si="16"/>
        <v>100.85908788680513</v>
      </c>
      <c r="D30">
        <f t="shared" si="16"/>
        <v>101.32980573151833</v>
      </c>
      <c r="E30">
        <f t="shared" si="16"/>
        <v>102.80956236037733</v>
      </c>
      <c r="F30">
        <f t="shared" si="16"/>
        <v>102.08095122840106</v>
      </c>
      <c r="G30">
        <f t="shared" si="16"/>
        <v>100.81151533866924</v>
      </c>
      <c r="H30">
        <f t="shared" si="16"/>
        <v>98.22757482939258</v>
      </c>
      <c r="I30">
        <f t="shared" si="16"/>
        <v>101.42495082779013</v>
      </c>
      <c r="J30">
        <f t="shared" si="16"/>
        <v>102.11099704827637</v>
      </c>
      <c r="K30">
        <f t="shared" si="16"/>
        <v>104.85518193022133</v>
      </c>
      <c r="L30">
        <f t="shared" si="16"/>
        <v>4.2843113525904711E-2</v>
      </c>
      <c r="O30">
        <f t="shared" ref="O30:Y37" si="17">O18/$O$27*100</f>
        <v>98.335658734794549</v>
      </c>
      <c r="P30">
        <f t="shared" si="17"/>
        <v>103.86815866464991</v>
      </c>
      <c r="Q30">
        <f t="shared" si="17"/>
        <v>101.56562861085534</v>
      </c>
      <c r="R30">
        <f t="shared" si="17"/>
        <v>101.77223649205325</v>
      </c>
      <c r="S30">
        <f t="shared" si="17"/>
        <v>102.99122299112096</v>
      </c>
      <c r="T30">
        <f t="shared" si="17"/>
        <v>107.71336089805558</v>
      </c>
      <c r="U30">
        <f t="shared" si="17"/>
        <v>102.90628419551737</v>
      </c>
      <c r="V30">
        <f t="shared" si="17"/>
        <v>101.76994084892883</v>
      </c>
      <c r="W30">
        <f t="shared" si="17"/>
        <v>103.90718459776507</v>
      </c>
      <c r="X30">
        <f t="shared" si="17"/>
        <v>105.93423747662906</v>
      </c>
      <c r="Y30">
        <f t="shared" si="17"/>
        <v>4.0811433323045309E-3</v>
      </c>
      <c r="AB30">
        <f t="shared" ref="AB30:AL37" si="18">AB18/$AB$27*100</f>
        <v>96.475036834465115</v>
      </c>
      <c r="AC30">
        <f t="shared" si="18"/>
        <v>100.68069004137421</v>
      </c>
      <c r="AD30">
        <f t="shared" si="18"/>
        <v>102.04587589911436</v>
      </c>
      <c r="AE30">
        <f t="shared" si="18"/>
        <v>101.38285552734449</v>
      </c>
      <c r="AF30">
        <f t="shared" si="18"/>
        <v>100.51187673638483</v>
      </c>
      <c r="AG30">
        <f t="shared" si="18"/>
        <v>86.537070966829958</v>
      </c>
      <c r="AH30">
        <f t="shared" si="18"/>
        <v>90.598376565124966</v>
      </c>
      <c r="AI30">
        <f t="shared" si="18"/>
        <v>90.674220223888312</v>
      </c>
      <c r="AJ30">
        <f t="shared" si="18"/>
        <v>87.943848508408053</v>
      </c>
      <c r="AK30">
        <f t="shared" si="18"/>
        <v>86.610468055955778</v>
      </c>
      <c r="AL30">
        <f t="shared" si="18"/>
        <v>-0.63909835753624988</v>
      </c>
    </row>
    <row r="31" spans="2:38" x14ac:dyDescent="0.35">
      <c r="B31">
        <f t="shared" ref="B31:L31" si="19">B19/$B$27*100</f>
        <v>95.157893565465088</v>
      </c>
      <c r="C31">
        <f t="shared" si="19"/>
        <v>101.38488973462304</v>
      </c>
      <c r="D31">
        <f t="shared" si="19"/>
        <v>101.20711863369414</v>
      </c>
      <c r="E31">
        <f t="shared" si="19"/>
        <v>102.13102759485993</v>
      </c>
      <c r="F31">
        <f t="shared" si="19"/>
        <v>102.36137888057061</v>
      </c>
      <c r="G31">
        <f t="shared" si="19"/>
        <v>101.70037084331381</v>
      </c>
      <c r="H31">
        <f t="shared" si="19"/>
        <v>101.28473700170535</v>
      </c>
      <c r="I31">
        <f t="shared" si="19"/>
        <v>87.951904432036613</v>
      </c>
      <c r="J31">
        <f t="shared" si="19"/>
        <v>96.677711287491178</v>
      </c>
      <c r="K31">
        <f t="shared" si="19"/>
        <v>102.22867650945466</v>
      </c>
      <c r="L31">
        <f t="shared" si="19"/>
        <v>6.5377478432387087E-2</v>
      </c>
      <c r="O31">
        <f t="shared" si="17"/>
        <v>102.63998959308451</v>
      </c>
      <c r="P31">
        <f t="shared" si="17"/>
        <v>103.296543526669</v>
      </c>
      <c r="Q31">
        <f t="shared" si="17"/>
        <v>106.91218144763255</v>
      </c>
      <c r="R31">
        <f t="shared" si="17"/>
        <v>102.82593668616262</v>
      </c>
      <c r="S31">
        <f t="shared" si="17"/>
        <v>104.9448152900035</v>
      </c>
      <c r="T31">
        <f t="shared" si="17"/>
        <v>107.80518662303244</v>
      </c>
      <c r="U31">
        <f t="shared" si="17"/>
        <v>106.73312128392769</v>
      </c>
      <c r="V31">
        <f t="shared" si="17"/>
        <v>100.10100829747455</v>
      </c>
      <c r="W31">
        <f t="shared" si="17"/>
        <v>103.65007256782988</v>
      </c>
      <c r="X31">
        <f t="shared" si="17"/>
        <v>103.02336199486287</v>
      </c>
      <c r="Y31">
        <f t="shared" si="17"/>
        <v>-3.4944789782857678E-2</v>
      </c>
      <c r="AB31">
        <f t="shared" si="18"/>
        <v>99.134458030457083</v>
      </c>
      <c r="AC31">
        <f t="shared" si="18"/>
        <v>101.60304679472193</v>
      </c>
      <c r="AD31">
        <f t="shared" si="18"/>
        <v>101.43912662900763</v>
      </c>
      <c r="AE31">
        <f t="shared" si="18"/>
        <v>101.6177262125471</v>
      </c>
      <c r="AF31">
        <f t="shared" si="18"/>
        <v>102.23670833084147</v>
      </c>
      <c r="AG31">
        <f t="shared" si="18"/>
        <v>88.0466044331842</v>
      </c>
      <c r="AH31">
        <f t="shared" si="18"/>
        <v>90.380631867385063</v>
      </c>
      <c r="AI31">
        <f t="shared" si="18"/>
        <v>90.904197769815866</v>
      </c>
      <c r="AJ31">
        <f t="shared" si="18"/>
        <v>88.036818154634091</v>
      </c>
      <c r="AK31">
        <f t="shared" si="18"/>
        <v>88.550597778514785</v>
      </c>
      <c r="AL31">
        <f t="shared" si="18"/>
        <v>-0.79567881433798526</v>
      </c>
    </row>
    <row r="32" spans="2:38" x14ac:dyDescent="0.35">
      <c r="B32">
        <f t="shared" ref="B32:L32" si="20">B20/$B$27*100</f>
        <v>101.17707281381882</v>
      </c>
      <c r="C32">
        <f t="shared" si="20"/>
        <v>102.16357723305818</v>
      </c>
      <c r="D32">
        <f t="shared" si="20"/>
        <v>102.84711963522146</v>
      </c>
      <c r="E32">
        <f t="shared" si="20"/>
        <v>104.72999101407422</v>
      </c>
      <c r="F32">
        <f t="shared" si="20"/>
        <v>102.24620323771528</v>
      </c>
      <c r="G32">
        <f t="shared" si="20"/>
        <v>95.641130501792986</v>
      </c>
      <c r="H32">
        <f t="shared" si="20"/>
        <v>101.17707281381882</v>
      </c>
      <c r="I32">
        <f t="shared" si="20"/>
        <v>102.52162325323894</v>
      </c>
      <c r="J32">
        <f t="shared" si="20"/>
        <v>109.18428381058891</v>
      </c>
      <c r="K32">
        <f t="shared" si="20"/>
        <v>113.29054586021459</v>
      </c>
      <c r="L32">
        <f t="shared" si="20"/>
        <v>-0.24509599361248127</v>
      </c>
      <c r="O32">
        <f t="shared" si="17"/>
        <v>90.252699293707124</v>
      </c>
      <c r="P32">
        <f t="shared" si="17"/>
        <v>101.78830599392418</v>
      </c>
      <c r="Q32">
        <f t="shared" si="17"/>
        <v>102.2084086856933</v>
      </c>
      <c r="R32">
        <f t="shared" si="17"/>
        <v>102.63769394996007</v>
      </c>
      <c r="S32">
        <f t="shared" si="17"/>
        <v>103.14503108045719</v>
      </c>
      <c r="T32">
        <f t="shared" si="17"/>
        <v>100.81265766604514</v>
      </c>
      <c r="U32">
        <f t="shared" si="17"/>
        <v>105.88832461414066</v>
      </c>
      <c r="V32">
        <f t="shared" si="17"/>
        <v>102.08444395697454</v>
      </c>
      <c r="W32">
        <f t="shared" si="17"/>
        <v>102.46092942937963</v>
      </c>
      <c r="X32">
        <f t="shared" si="17"/>
        <v>102.91776241113948</v>
      </c>
      <c r="Y32">
        <f t="shared" si="17"/>
        <v>-3.4944789782857678E-2</v>
      </c>
      <c r="AB32">
        <f t="shared" si="18"/>
        <v>100.48007133109699</v>
      </c>
      <c r="AC32">
        <f t="shared" si="18"/>
        <v>101.13819856359179</v>
      </c>
      <c r="AD32">
        <f t="shared" si="18"/>
        <v>100.91800729621434</v>
      </c>
      <c r="AE32">
        <f t="shared" si="18"/>
        <v>101.7253752765983</v>
      </c>
      <c r="AF32">
        <f t="shared" si="18"/>
        <v>101.28254617220588</v>
      </c>
      <c r="AG32">
        <f t="shared" si="18"/>
        <v>91.23937781015708</v>
      </c>
      <c r="AH32">
        <f t="shared" si="18"/>
        <v>91.13417531574342</v>
      </c>
      <c r="AI32">
        <f t="shared" si="18"/>
        <v>86.245929179964236</v>
      </c>
      <c r="AJ32">
        <f t="shared" si="18"/>
        <v>89.688252659964888</v>
      </c>
      <c r="AK32">
        <f t="shared" si="18"/>
        <v>91.310328329645358</v>
      </c>
      <c r="AL32">
        <f t="shared" si="18"/>
        <v>-1.6103865036345151</v>
      </c>
    </row>
    <row r="33" spans="1:38" x14ac:dyDescent="0.35">
      <c r="B33">
        <f t="shared" ref="B33:L33" si="21">B21/$B$27*100</f>
        <v>100.11795766321416</v>
      </c>
      <c r="C33">
        <f t="shared" si="21"/>
        <v>101.69285938834498</v>
      </c>
      <c r="D33">
        <f t="shared" si="21"/>
        <v>100.40840058867548</v>
      </c>
      <c r="E33">
        <f t="shared" si="21"/>
        <v>103.37292148303938</v>
      </c>
      <c r="F33">
        <f t="shared" si="21"/>
        <v>102.2537146926841</v>
      </c>
      <c r="G33">
        <f t="shared" si="21"/>
        <v>100.67130151258445</v>
      </c>
      <c r="H33">
        <f t="shared" si="21"/>
        <v>103.0374098277651</v>
      </c>
      <c r="I33">
        <f t="shared" si="21"/>
        <v>104.55472373146823</v>
      </c>
      <c r="J33">
        <f t="shared" si="21"/>
        <v>105.76657179977241</v>
      </c>
      <c r="K33">
        <f t="shared" si="21"/>
        <v>98.320216107341452</v>
      </c>
      <c r="L33">
        <f t="shared" si="21"/>
        <v>-0.25761508522719373</v>
      </c>
      <c r="O33">
        <f t="shared" si="17"/>
        <v>101.50594188962039</v>
      </c>
      <c r="P33">
        <f t="shared" si="17"/>
        <v>104.23087027830846</v>
      </c>
      <c r="Q33">
        <f t="shared" si="17"/>
        <v>101.89620122077201</v>
      </c>
      <c r="R33">
        <f t="shared" si="17"/>
        <v>101.88701864827432</v>
      </c>
      <c r="S33">
        <f t="shared" si="17"/>
        <v>103.88881945276968</v>
      </c>
      <c r="T33">
        <f t="shared" si="17"/>
        <v>101.18684749532581</v>
      </c>
      <c r="U33">
        <f t="shared" si="17"/>
        <v>104.56603417447398</v>
      </c>
      <c r="V33">
        <f t="shared" si="17"/>
        <v>103.49626447849364</v>
      </c>
      <c r="W33">
        <f t="shared" si="17"/>
        <v>102.25891283443056</v>
      </c>
      <c r="X33">
        <f t="shared" si="17"/>
        <v>99.818644193170712</v>
      </c>
      <c r="Y33">
        <f t="shared" si="17"/>
        <v>-0.11758794226202471</v>
      </c>
      <c r="AB33">
        <f t="shared" si="18"/>
        <v>101.09905344939136</v>
      </c>
      <c r="AC33">
        <f t="shared" si="18"/>
        <v>101.58836737689678</v>
      </c>
      <c r="AD33">
        <f t="shared" si="18"/>
        <v>101.38530209698202</v>
      </c>
      <c r="AE33">
        <f t="shared" si="18"/>
        <v>100.52655615421003</v>
      </c>
      <c r="AF33">
        <f t="shared" si="18"/>
        <v>102.05810874730199</v>
      </c>
      <c r="AG33">
        <f t="shared" si="18"/>
        <v>90.913984048365975</v>
      </c>
      <c r="AH33">
        <f t="shared" si="18"/>
        <v>87.870451419282233</v>
      </c>
      <c r="AI33">
        <f t="shared" si="18"/>
        <v>91.325007747470536</v>
      </c>
      <c r="AJ33">
        <f t="shared" si="18"/>
        <v>88.097982395572259</v>
      </c>
      <c r="AK33">
        <f t="shared" si="18"/>
        <v>89.389771164186584</v>
      </c>
      <c r="AL33">
        <f t="shared" si="18"/>
        <v>-0.31125802610761633</v>
      </c>
    </row>
    <row r="34" spans="1:38" x14ac:dyDescent="0.35">
      <c r="B34">
        <f t="shared" ref="B34:L34" si="22">B22/$B$27*100</f>
        <v>100.84656879519042</v>
      </c>
      <c r="C34">
        <f t="shared" si="22"/>
        <v>103.24021911192345</v>
      </c>
      <c r="D34">
        <f t="shared" si="22"/>
        <v>102.91722654826386</v>
      </c>
      <c r="E34">
        <f t="shared" si="22"/>
        <v>120.88212301537619</v>
      </c>
      <c r="F34">
        <f t="shared" si="22"/>
        <v>100.603698417865</v>
      </c>
      <c r="G34">
        <f t="shared" si="22"/>
        <v>101.83056939610682</v>
      </c>
      <c r="H34">
        <f t="shared" si="22"/>
        <v>102.77200508553319</v>
      </c>
      <c r="I34">
        <f t="shared" si="22"/>
        <v>103.25273820353816</v>
      </c>
      <c r="J34">
        <f t="shared" si="22"/>
        <v>105.9193047174719</v>
      </c>
      <c r="K34">
        <f t="shared" si="22"/>
        <v>97.579085883750466</v>
      </c>
      <c r="L34">
        <f t="shared" si="22"/>
        <v>0.10543857159946689</v>
      </c>
      <c r="O34">
        <f t="shared" si="17"/>
        <v>98.461919106637737</v>
      </c>
      <c r="P34">
        <f t="shared" si="17"/>
        <v>105.25013582555154</v>
      </c>
      <c r="Q34">
        <f t="shared" si="17"/>
        <v>105.58989100796587</v>
      </c>
      <c r="R34">
        <f t="shared" si="17"/>
        <v>101.81126242516841</v>
      </c>
      <c r="S34">
        <f t="shared" si="17"/>
        <v>101.1960300678235</v>
      </c>
      <c r="T34">
        <f t="shared" si="17"/>
        <v>101.2281690715654</v>
      </c>
      <c r="U34">
        <f t="shared" si="17"/>
        <v>106.76066900142074</v>
      </c>
      <c r="V34">
        <f t="shared" si="17"/>
        <v>101.5839937558507</v>
      </c>
      <c r="W34">
        <f t="shared" si="17"/>
        <v>95.436261468650443</v>
      </c>
      <c r="X34">
        <f t="shared" si="17"/>
        <v>102.03164416511285</v>
      </c>
      <c r="Y34">
        <f t="shared" si="17"/>
        <v>-3.4944789782857678E-2</v>
      </c>
      <c r="AB34">
        <f t="shared" si="18"/>
        <v>101.18957652597986</v>
      </c>
      <c r="AC34">
        <f t="shared" si="18"/>
        <v>102.31744512887985</v>
      </c>
      <c r="AD34">
        <f t="shared" si="18"/>
        <v>102.2220289130163</v>
      </c>
      <c r="AE34">
        <f t="shared" si="18"/>
        <v>101.20914908308008</v>
      </c>
      <c r="AF34">
        <f t="shared" si="18"/>
        <v>100.65867091463647</v>
      </c>
      <c r="AG34">
        <f t="shared" si="18"/>
        <v>89.981841016468138</v>
      </c>
      <c r="AH34">
        <f t="shared" si="18"/>
        <v>90.909090909090921</v>
      </c>
      <c r="AI34">
        <f t="shared" si="18"/>
        <v>87.390923770326921</v>
      </c>
      <c r="AJ34">
        <f t="shared" si="18"/>
        <v>87.571969923503929</v>
      </c>
      <c r="AK34">
        <f t="shared" si="18"/>
        <v>89.460721683674876</v>
      </c>
      <c r="AL34">
        <f t="shared" si="18"/>
        <v>-0.43358650798397214</v>
      </c>
    </row>
    <row r="35" spans="1:38" x14ac:dyDescent="0.35">
      <c r="B35">
        <f t="shared" ref="B35:L35" si="23">B23/$B$27*100</f>
        <v>98.780918678762873</v>
      </c>
      <c r="C35">
        <f t="shared" si="23"/>
        <v>100.67130151258445</v>
      </c>
      <c r="D35">
        <f t="shared" si="23"/>
        <v>94.201434966101061</v>
      </c>
      <c r="E35">
        <f t="shared" si="23"/>
        <v>104.98538048301435</v>
      </c>
      <c r="F35">
        <f t="shared" si="23"/>
        <v>104.17664716470392</v>
      </c>
      <c r="G35">
        <f t="shared" si="23"/>
        <v>118.5360452467791</v>
      </c>
      <c r="H35">
        <f t="shared" si="23"/>
        <v>109.03655852953528</v>
      </c>
      <c r="I35">
        <f t="shared" si="23"/>
        <v>105.88925889759659</v>
      </c>
      <c r="J35">
        <f t="shared" si="23"/>
        <v>107.07106114602544</v>
      </c>
      <c r="K35">
        <f t="shared" si="23"/>
        <v>107.62440499539574</v>
      </c>
      <c r="L35">
        <f t="shared" si="23"/>
        <v>9.7927116630639438E-2</v>
      </c>
      <c r="O35">
        <f t="shared" si="17"/>
        <v>96.044606896622085</v>
      </c>
      <c r="P35">
        <f t="shared" si="17"/>
        <v>100.99401347287443</v>
      </c>
      <c r="Q35">
        <f t="shared" si="17"/>
        <v>102.63539830683565</v>
      </c>
      <c r="R35">
        <f t="shared" si="17"/>
        <v>102.04312238073496</v>
      </c>
      <c r="S35">
        <f t="shared" si="17"/>
        <v>105.12617109683278</v>
      </c>
      <c r="T35">
        <f t="shared" si="17"/>
        <v>101.24653421656078</v>
      </c>
      <c r="U35">
        <f t="shared" si="17"/>
        <v>101.27867322030266</v>
      </c>
      <c r="V35">
        <f t="shared" si="17"/>
        <v>100.56931949485647</v>
      </c>
      <c r="W35">
        <f t="shared" si="17"/>
        <v>102.63539830683565</v>
      </c>
      <c r="X35">
        <f t="shared" si="17"/>
        <v>95.282453379314219</v>
      </c>
      <c r="Y35">
        <f t="shared" si="17"/>
        <v>7.7541723313786337E-2</v>
      </c>
      <c r="AB35">
        <f t="shared" si="18"/>
        <v>101.66910417493517</v>
      </c>
      <c r="AC35">
        <f t="shared" si="18"/>
        <v>101.45625261647031</v>
      </c>
      <c r="AD35">
        <f t="shared" si="18"/>
        <v>102.15841810244059</v>
      </c>
      <c r="AE35">
        <f t="shared" si="18"/>
        <v>101.15043141177942</v>
      </c>
      <c r="AF35">
        <f t="shared" si="18"/>
        <v>101.88440230303758</v>
      </c>
      <c r="AG35">
        <f t="shared" si="18"/>
        <v>90.292555360434093</v>
      </c>
      <c r="AH35">
        <f t="shared" si="18"/>
        <v>89.480294240775081</v>
      </c>
      <c r="AI35">
        <f t="shared" si="18"/>
        <v>90.772083009389405</v>
      </c>
      <c r="AJ35">
        <f t="shared" si="18"/>
        <v>85.97191338056119</v>
      </c>
      <c r="AK35">
        <f t="shared" si="18"/>
        <v>90.348826462097207</v>
      </c>
      <c r="AL35">
        <f t="shared" si="18"/>
        <v>1.1835960224214517</v>
      </c>
    </row>
    <row r="36" spans="1:38" x14ac:dyDescent="0.35">
      <c r="B36">
        <f t="shared" ref="B36:L36" si="24">B24/$B$27*100</f>
        <v>104.47960918177996</v>
      </c>
      <c r="C36">
        <f t="shared" si="24"/>
        <v>104.16162425476627</v>
      </c>
      <c r="D36">
        <f t="shared" si="24"/>
        <v>101.64779065853202</v>
      </c>
      <c r="E36">
        <f t="shared" si="24"/>
        <v>112.42422472047649</v>
      </c>
      <c r="F36">
        <f t="shared" si="24"/>
        <v>104.12406697992213</v>
      </c>
      <c r="G36">
        <f t="shared" si="24"/>
        <v>101.50757683244724</v>
      </c>
      <c r="H36">
        <f t="shared" si="24"/>
        <v>101.47502719424899</v>
      </c>
      <c r="I36">
        <f t="shared" si="24"/>
        <v>103.44302839608177</v>
      </c>
      <c r="J36">
        <f t="shared" si="24"/>
        <v>104.77005210724131</v>
      </c>
      <c r="K36">
        <f t="shared" si="24"/>
        <v>105.87924362430481</v>
      </c>
      <c r="L36">
        <f t="shared" si="24"/>
        <v>6.2873660109444604E-2</v>
      </c>
      <c r="O36">
        <f t="shared" si="17"/>
        <v>100.03902593311516</v>
      </c>
      <c r="P36">
        <f t="shared" si="17"/>
        <v>101.44166388213658</v>
      </c>
      <c r="Q36">
        <f t="shared" si="17"/>
        <v>102.91087548176621</v>
      </c>
      <c r="R36">
        <f t="shared" si="17"/>
        <v>102.82823232928703</v>
      </c>
      <c r="S36">
        <f t="shared" si="17"/>
        <v>105.8171596772836</v>
      </c>
      <c r="T36">
        <f t="shared" si="17"/>
        <v>102.39435577877143</v>
      </c>
      <c r="U36">
        <f t="shared" si="17"/>
        <v>102.72722403181251</v>
      </c>
      <c r="V36">
        <f t="shared" si="17"/>
        <v>103.44116904350753</v>
      </c>
      <c r="W36">
        <f t="shared" si="17"/>
        <v>106.5379916183519</v>
      </c>
      <c r="X36">
        <f t="shared" si="17"/>
        <v>110.65867102668811</v>
      </c>
      <c r="Y36">
        <f t="shared" si="17"/>
        <v>-4.1831719156121598E-2</v>
      </c>
      <c r="AB36">
        <f t="shared" si="18"/>
        <v>101.82079149246186</v>
      </c>
      <c r="AC36">
        <f t="shared" si="18"/>
        <v>101.66910417493517</v>
      </c>
      <c r="AD36">
        <f t="shared" si="18"/>
        <v>101.58347423762173</v>
      </c>
      <c r="AE36">
        <f t="shared" si="18"/>
        <v>103.61412703676925</v>
      </c>
      <c r="AF36">
        <f t="shared" si="18"/>
        <v>102.63549918175838</v>
      </c>
      <c r="AG36">
        <f t="shared" si="18"/>
        <v>92.303635602481364</v>
      </c>
      <c r="AH36">
        <f t="shared" si="18"/>
        <v>88.888224388493526</v>
      </c>
      <c r="AI36">
        <f t="shared" si="18"/>
        <v>85.296660160603707</v>
      </c>
      <c r="AJ36">
        <f t="shared" si="18"/>
        <v>87.087549135273562</v>
      </c>
      <c r="AK36">
        <f t="shared" si="18"/>
        <v>87.165839363674436</v>
      </c>
      <c r="AL36">
        <f t="shared" si="18"/>
        <v>2.387308284084793</v>
      </c>
    </row>
    <row r="37" spans="1:38" x14ac:dyDescent="0.35">
      <c r="B37">
        <f t="shared" ref="B37:L37" si="25">B25/$B$27*100</f>
        <v>101.86812667095096</v>
      </c>
      <c r="C37">
        <f t="shared" si="25"/>
        <v>102.22366887280879</v>
      </c>
      <c r="D37">
        <f t="shared" si="25"/>
        <v>104.96284611810786</v>
      </c>
      <c r="E37">
        <f t="shared" si="25"/>
        <v>107.34648116154912</v>
      </c>
      <c r="F37">
        <f t="shared" si="25"/>
        <v>102.08095122840106</v>
      </c>
      <c r="G37">
        <f t="shared" si="25"/>
        <v>109.73011620499035</v>
      </c>
      <c r="H37">
        <f t="shared" si="25"/>
        <v>105.59130451716644</v>
      </c>
      <c r="I37">
        <f t="shared" si="25"/>
        <v>106.46513711187336</v>
      </c>
      <c r="J37">
        <f t="shared" si="25"/>
        <v>115.59906635396754</v>
      </c>
      <c r="K37">
        <f t="shared" si="25"/>
        <v>107.81970282458524</v>
      </c>
      <c r="L37">
        <f t="shared" si="25"/>
        <v>3.2827840234134764E-2</v>
      </c>
      <c r="O37">
        <f t="shared" si="17"/>
        <v>110.13067310807124</v>
      </c>
      <c r="P37">
        <f t="shared" si="17"/>
        <v>99.345741709539922</v>
      </c>
      <c r="Q37">
        <f t="shared" si="17"/>
        <v>106.06049784847225</v>
      </c>
      <c r="R37">
        <f t="shared" si="17"/>
        <v>105.97785469599307</v>
      </c>
      <c r="S37">
        <f t="shared" si="17"/>
        <v>107.40574471938314</v>
      </c>
      <c r="T37">
        <f t="shared" si="17"/>
        <v>99.511028014498265</v>
      </c>
      <c r="U37">
        <f t="shared" si="17"/>
        <v>101.13175206033971</v>
      </c>
      <c r="V37">
        <f t="shared" si="17"/>
        <v>104.10690554958973</v>
      </c>
      <c r="W37">
        <f t="shared" si="17"/>
        <v>106.49896568523671</v>
      </c>
      <c r="X37">
        <f t="shared" si="17"/>
        <v>110.67933181480791</v>
      </c>
      <c r="Y37">
        <f t="shared" si="17"/>
        <v>0.21987159702790732</v>
      </c>
      <c r="AB37">
        <f t="shared" si="18"/>
        <v>102.2024563559161</v>
      </c>
      <c r="AC37">
        <f t="shared" si="18"/>
        <v>101.8061120746367</v>
      </c>
      <c r="AD37">
        <f t="shared" si="18"/>
        <v>102.48625843386922</v>
      </c>
      <c r="AE37">
        <f t="shared" si="18"/>
        <v>102.31010541996727</v>
      </c>
      <c r="AF37">
        <f t="shared" si="18"/>
        <v>103.42818774431717</v>
      </c>
      <c r="AG37">
        <f t="shared" si="18"/>
        <v>86.490586143716953</v>
      </c>
      <c r="AH37">
        <f t="shared" si="18"/>
        <v>89.783668875828454</v>
      </c>
      <c r="AI37">
        <f t="shared" si="18"/>
        <v>88.939602350881586</v>
      </c>
      <c r="AJ37">
        <f t="shared" si="18"/>
        <v>90.387971576297645</v>
      </c>
      <c r="AK37">
        <f t="shared" si="18"/>
        <v>85.259961616040798</v>
      </c>
      <c r="AL37">
        <f t="shared" si="18"/>
        <v>1.440485834361799</v>
      </c>
    </row>
    <row r="39" spans="1:38" x14ac:dyDescent="0.35">
      <c r="A39" s="45" t="s">
        <v>7</v>
      </c>
      <c r="B39" s="45"/>
      <c r="C39" s="45"/>
      <c r="N39" s="45" t="s">
        <v>7</v>
      </c>
      <c r="O39" s="45"/>
      <c r="P39" s="45"/>
      <c r="AA39" s="45" t="s">
        <v>7</v>
      </c>
      <c r="AB39" s="45"/>
      <c r="AC39" s="45"/>
    </row>
    <row r="40" spans="1:38" x14ac:dyDescent="0.35">
      <c r="B40" s="45" t="s">
        <v>46</v>
      </c>
      <c r="C40" s="45"/>
      <c r="O40" s="45" t="s">
        <v>46</v>
      </c>
      <c r="P40" s="45"/>
      <c r="AB40" s="45" t="s">
        <v>46</v>
      </c>
      <c r="AC40" s="45"/>
    </row>
    <row r="41" spans="1:38" x14ac:dyDescent="0.35">
      <c r="B41" s="4" t="s">
        <v>49</v>
      </c>
      <c r="C41" s="3" t="s">
        <v>312</v>
      </c>
      <c r="D41" s="3"/>
      <c r="E41" s="3"/>
      <c r="F41" s="3"/>
      <c r="G41" s="3"/>
      <c r="O41" s="4" t="s">
        <v>49</v>
      </c>
      <c r="P41" s="3" t="s">
        <v>313</v>
      </c>
      <c r="Q41" s="3"/>
      <c r="R41" s="3"/>
      <c r="S41" s="3"/>
      <c r="T41" s="3"/>
      <c r="AB41" s="4" t="s">
        <v>49</v>
      </c>
      <c r="AC41" s="3" t="s">
        <v>314</v>
      </c>
      <c r="AD41" s="3"/>
      <c r="AE41" s="3"/>
      <c r="AF41" s="3"/>
      <c r="AG41" s="3"/>
    </row>
    <row r="42" spans="1:38" x14ac:dyDescent="0.35">
      <c r="B42" s="4" t="s">
        <v>54</v>
      </c>
      <c r="C42" s="3" t="s">
        <v>315</v>
      </c>
      <c r="D42" s="3"/>
      <c r="E42" s="3"/>
      <c r="F42" s="3"/>
      <c r="G42" s="3"/>
      <c r="O42" s="4" t="s">
        <v>54</v>
      </c>
      <c r="P42" s="3" t="s">
        <v>315</v>
      </c>
      <c r="Q42" s="3"/>
      <c r="R42" s="3"/>
      <c r="S42" s="3"/>
      <c r="T42" s="3"/>
      <c r="AB42" s="4" t="s">
        <v>54</v>
      </c>
      <c r="AC42" s="3" t="s">
        <v>315</v>
      </c>
      <c r="AD42" s="3"/>
      <c r="AE42" s="3"/>
      <c r="AF42" s="3"/>
      <c r="AG42" s="3"/>
    </row>
    <row r="43" spans="1:38" x14ac:dyDescent="0.35">
      <c r="B43" s="4" t="s">
        <v>58</v>
      </c>
      <c r="C43" s="3" t="s">
        <v>59</v>
      </c>
      <c r="D43" s="3"/>
      <c r="E43" s="3"/>
      <c r="F43" s="3"/>
      <c r="G43" s="3"/>
      <c r="O43" s="4" t="s">
        <v>58</v>
      </c>
      <c r="P43" s="3" t="s">
        <v>59</v>
      </c>
      <c r="Q43" s="3"/>
      <c r="R43" s="3"/>
      <c r="S43" s="3"/>
      <c r="T43" s="3"/>
      <c r="AB43" s="4" t="s">
        <v>58</v>
      </c>
      <c r="AC43" s="3" t="s">
        <v>59</v>
      </c>
      <c r="AD43" s="3"/>
      <c r="AE43" s="3"/>
      <c r="AF43" s="3"/>
      <c r="AG43" s="3"/>
    </row>
    <row r="44" spans="1:38" x14ac:dyDescent="0.35">
      <c r="B44" s="4"/>
      <c r="C44" s="3"/>
      <c r="D44" s="3"/>
      <c r="E44" s="3"/>
      <c r="F44" s="3"/>
      <c r="G44" s="3"/>
      <c r="O44" s="4"/>
      <c r="P44" s="3"/>
      <c r="Q44" s="3"/>
      <c r="R44" s="3"/>
      <c r="S44" s="3"/>
      <c r="T44" s="3"/>
      <c r="AB44" s="4"/>
      <c r="AC44" s="3"/>
      <c r="AD44" s="3"/>
      <c r="AE44" s="3"/>
      <c r="AF44" s="3"/>
      <c r="AG44" s="3"/>
    </row>
    <row r="45" spans="1:38" x14ac:dyDescent="0.35">
      <c r="B45" s="4" t="s">
        <v>64</v>
      </c>
      <c r="C45" s="3"/>
      <c r="D45" s="3"/>
      <c r="E45" s="3"/>
      <c r="F45" s="3"/>
      <c r="G45" s="3"/>
      <c r="O45" s="4" t="s">
        <v>64</v>
      </c>
      <c r="P45" s="3"/>
      <c r="Q45" s="3"/>
      <c r="R45" s="3"/>
      <c r="S45" s="3"/>
      <c r="T45" s="3"/>
      <c r="AB45" s="4" t="s">
        <v>64</v>
      </c>
      <c r="AC45" s="3"/>
      <c r="AD45" s="3"/>
      <c r="AE45" s="3"/>
      <c r="AF45" s="3"/>
      <c r="AG45" s="3"/>
    </row>
    <row r="46" spans="1:38" x14ac:dyDescent="0.35">
      <c r="B46" s="4" t="s">
        <v>67</v>
      </c>
      <c r="C46" s="3">
        <v>1.26</v>
      </c>
      <c r="D46" s="3"/>
      <c r="E46" s="3"/>
      <c r="F46" s="3"/>
      <c r="G46" s="3"/>
      <c r="O46" s="4" t="s">
        <v>67</v>
      </c>
      <c r="P46" s="3">
        <v>1.2</v>
      </c>
      <c r="Q46" s="3"/>
      <c r="R46" s="3"/>
      <c r="S46" s="3"/>
      <c r="T46" s="3"/>
      <c r="AB46" s="4" t="s">
        <v>67</v>
      </c>
      <c r="AC46" s="3">
        <v>144</v>
      </c>
      <c r="AD46" s="3"/>
      <c r="AE46" s="3"/>
      <c r="AF46" s="3"/>
      <c r="AG46" s="3"/>
    </row>
    <row r="47" spans="1:38" x14ac:dyDescent="0.35">
      <c r="B47" s="4" t="s">
        <v>70</v>
      </c>
      <c r="C47" s="3">
        <v>0.27400000000000002</v>
      </c>
      <c r="D47" s="3"/>
      <c r="E47" s="3"/>
      <c r="F47" s="3"/>
      <c r="G47" s="3"/>
      <c r="O47" s="4" t="s">
        <v>70</v>
      </c>
      <c r="P47" s="3">
        <v>0.308</v>
      </c>
      <c r="Q47" s="3"/>
      <c r="R47" s="3"/>
      <c r="S47" s="3"/>
      <c r="T47" s="3"/>
      <c r="AB47" s="4" t="s">
        <v>70</v>
      </c>
      <c r="AC47" s="3" t="s">
        <v>71</v>
      </c>
      <c r="AD47" s="3"/>
      <c r="AE47" s="3"/>
      <c r="AF47" s="3"/>
      <c r="AG47" s="3"/>
    </row>
    <row r="48" spans="1:38" x14ac:dyDescent="0.35">
      <c r="B48" s="4" t="s">
        <v>74</v>
      </c>
      <c r="C48" s="3" t="s">
        <v>97</v>
      </c>
      <c r="D48" s="3"/>
      <c r="E48" s="3"/>
      <c r="F48" s="3"/>
      <c r="G48" s="3"/>
      <c r="O48" s="4" t="s">
        <v>74</v>
      </c>
      <c r="P48" s="3" t="s">
        <v>97</v>
      </c>
      <c r="Q48" s="3"/>
      <c r="R48" s="3"/>
      <c r="S48" s="3"/>
      <c r="T48" s="3"/>
      <c r="AB48" s="4" t="s">
        <v>74</v>
      </c>
      <c r="AC48" s="3" t="s">
        <v>75</v>
      </c>
      <c r="AD48" s="3"/>
      <c r="AE48" s="3"/>
      <c r="AF48" s="3"/>
      <c r="AG48" s="3"/>
    </row>
    <row r="49" spans="2:33" x14ac:dyDescent="0.35">
      <c r="B49" s="4" t="s">
        <v>78</v>
      </c>
      <c r="C49" s="3" t="s">
        <v>101</v>
      </c>
      <c r="D49" s="3"/>
      <c r="E49" s="3"/>
      <c r="F49" s="3"/>
      <c r="G49" s="3"/>
      <c r="O49" s="4" t="s">
        <v>78</v>
      </c>
      <c r="P49" s="3" t="s">
        <v>101</v>
      </c>
      <c r="Q49" s="3"/>
      <c r="R49" s="3"/>
      <c r="S49" s="3"/>
      <c r="T49" s="3"/>
      <c r="AB49" s="4" t="s">
        <v>78</v>
      </c>
      <c r="AC49" s="3" t="s">
        <v>79</v>
      </c>
      <c r="AD49" s="3"/>
      <c r="AE49" s="3"/>
      <c r="AF49" s="3"/>
      <c r="AG49" s="3"/>
    </row>
    <row r="50" spans="2:33" x14ac:dyDescent="0.35">
      <c r="B50" s="4" t="s">
        <v>82</v>
      </c>
      <c r="C50" s="3">
        <v>0.124</v>
      </c>
      <c r="D50" s="3"/>
      <c r="E50" s="3"/>
      <c r="F50" s="3"/>
      <c r="G50" s="3"/>
      <c r="O50" s="4" t="s">
        <v>82</v>
      </c>
      <c r="P50" s="3">
        <v>0.11899999999999999</v>
      </c>
      <c r="Q50" s="3"/>
      <c r="R50" s="3"/>
      <c r="S50" s="3"/>
      <c r="T50" s="3"/>
      <c r="AB50" s="4" t="s">
        <v>82</v>
      </c>
      <c r="AC50" s="3">
        <v>0.94199999999999995</v>
      </c>
      <c r="AD50" s="3"/>
      <c r="AE50" s="3"/>
      <c r="AF50" s="3"/>
      <c r="AG50" s="3"/>
    </row>
    <row r="51" spans="2:33" x14ac:dyDescent="0.35">
      <c r="B51" s="4"/>
      <c r="C51" s="3"/>
      <c r="D51" s="3"/>
      <c r="E51" s="3"/>
      <c r="F51" s="3"/>
      <c r="G51" s="3"/>
      <c r="O51" s="4"/>
      <c r="P51" s="3"/>
      <c r="Q51" s="3"/>
      <c r="R51" s="3"/>
      <c r="S51" s="3"/>
      <c r="T51" s="3"/>
      <c r="AB51" s="4"/>
      <c r="AC51" s="3"/>
      <c r="AD51" s="3"/>
      <c r="AE51" s="3"/>
      <c r="AF51" s="3"/>
      <c r="AG51" s="3"/>
    </row>
    <row r="52" spans="2:33" x14ac:dyDescent="0.35">
      <c r="B52" s="4" t="s">
        <v>87</v>
      </c>
      <c r="C52" s="3"/>
      <c r="D52" s="3"/>
      <c r="E52" s="3"/>
      <c r="F52" s="3"/>
      <c r="G52" s="3"/>
      <c r="O52" s="4" t="s">
        <v>87</v>
      </c>
      <c r="P52" s="3"/>
      <c r="Q52" s="3"/>
      <c r="R52" s="3"/>
      <c r="S52" s="3"/>
      <c r="T52" s="3"/>
      <c r="AB52" s="4" t="s">
        <v>87</v>
      </c>
      <c r="AC52" s="3"/>
      <c r="AD52" s="3"/>
      <c r="AE52" s="3"/>
      <c r="AF52" s="3"/>
      <c r="AG52" s="3"/>
    </row>
    <row r="53" spans="2:33" x14ac:dyDescent="0.35">
      <c r="B53" s="4" t="s">
        <v>90</v>
      </c>
      <c r="C53" s="3" t="s">
        <v>316</v>
      </c>
      <c r="D53" s="3"/>
      <c r="E53" s="3"/>
      <c r="F53" s="3"/>
      <c r="G53" s="3"/>
      <c r="O53" s="4" t="s">
        <v>90</v>
      </c>
      <c r="P53" s="3" t="s">
        <v>317</v>
      </c>
      <c r="Q53" s="3"/>
      <c r="R53" s="3"/>
      <c r="S53" s="3"/>
      <c r="T53" s="3"/>
      <c r="AB53" s="4" t="s">
        <v>90</v>
      </c>
      <c r="AC53" s="3" t="s">
        <v>318</v>
      </c>
      <c r="AD53" s="3"/>
      <c r="AE53" s="3"/>
      <c r="AF53" s="3"/>
      <c r="AG53" s="3"/>
    </row>
    <row r="54" spans="2:33" x14ac:dyDescent="0.35">
      <c r="B54" s="4" t="s">
        <v>70</v>
      </c>
      <c r="C54" s="3">
        <v>0.253</v>
      </c>
      <c r="D54" s="3"/>
      <c r="E54" s="3"/>
      <c r="F54" s="3"/>
      <c r="G54" s="3"/>
      <c r="O54" s="4" t="s">
        <v>70</v>
      </c>
      <c r="P54" s="3">
        <v>0.20499999999999999</v>
      </c>
      <c r="Q54" s="3"/>
      <c r="R54" s="3"/>
      <c r="S54" s="3"/>
      <c r="T54" s="3"/>
      <c r="AB54" s="4" t="s">
        <v>70</v>
      </c>
      <c r="AC54" s="3">
        <v>8.0000000000000002E-3</v>
      </c>
      <c r="AD54" s="3"/>
      <c r="AE54" s="3"/>
      <c r="AF54" s="3"/>
      <c r="AG54" s="3"/>
    </row>
    <row r="55" spans="2:33" x14ac:dyDescent="0.35">
      <c r="B55" s="4" t="s">
        <v>74</v>
      </c>
      <c r="C55" s="3" t="s">
        <v>97</v>
      </c>
      <c r="D55" s="3"/>
      <c r="E55" s="3"/>
      <c r="F55" s="3"/>
      <c r="G55" s="3"/>
      <c r="O55" s="4" t="s">
        <v>74</v>
      </c>
      <c r="P55" s="3" t="s">
        <v>97</v>
      </c>
      <c r="Q55" s="3"/>
      <c r="R55" s="3"/>
      <c r="S55" s="3"/>
      <c r="T55" s="3"/>
      <c r="AB55" s="4" t="s">
        <v>74</v>
      </c>
      <c r="AC55" s="3" t="s">
        <v>270</v>
      </c>
      <c r="AD55" s="3"/>
      <c r="AE55" s="3"/>
      <c r="AF55" s="3"/>
      <c r="AG55" s="3"/>
    </row>
    <row r="56" spans="2:33" x14ac:dyDescent="0.35">
      <c r="B56" s="4" t="s">
        <v>100</v>
      </c>
      <c r="C56" s="3" t="s">
        <v>101</v>
      </c>
      <c r="D56" s="3"/>
      <c r="E56" s="3"/>
      <c r="F56" s="3"/>
      <c r="G56" s="3"/>
      <c r="O56" s="4" t="s">
        <v>100</v>
      </c>
      <c r="P56" s="3" t="s">
        <v>101</v>
      </c>
      <c r="Q56" s="3"/>
      <c r="R56" s="3"/>
      <c r="S56" s="3"/>
      <c r="T56" s="3"/>
      <c r="AB56" s="4" t="s">
        <v>100</v>
      </c>
      <c r="AC56" s="3" t="s">
        <v>79</v>
      </c>
      <c r="AD56" s="3"/>
      <c r="AE56" s="3"/>
      <c r="AF56" s="3"/>
      <c r="AG56" s="3"/>
    </row>
    <row r="57" spans="2:33" x14ac:dyDescent="0.35">
      <c r="B57" s="4"/>
      <c r="C57" s="3"/>
      <c r="D57" s="3"/>
      <c r="E57" s="3"/>
      <c r="F57" s="3"/>
      <c r="G57" s="3"/>
      <c r="O57" s="4"/>
      <c r="P57" s="3"/>
      <c r="Q57" s="3"/>
      <c r="R57" s="3"/>
      <c r="S57" s="3"/>
      <c r="T57" s="3"/>
      <c r="AB57" s="4"/>
      <c r="AC57" s="3"/>
      <c r="AD57" s="3"/>
      <c r="AE57" s="3"/>
      <c r="AF57" s="3"/>
      <c r="AG57" s="3"/>
    </row>
    <row r="58" spans="2:33" x14ac:dyDescent="0.35">
      <c r="B58" s="4" t="s">
        <v>106</v>
      </c>
      <c r="C58" s="3"/>
      <c r="D58" s="3"/>
      <c r="E58" s="3"/>
      <c r="F58" s="3"/>
      <c r="G58" s="3"/>
      <c r="O58" s="4" t="s">
        <v>106</v>
      </c>
      <c r="P58" s="3"/>
      <c r="Q58" s="3"/>
      <c r="R58" s="3"/>
      <c r="S58" s="3"/>
      <c r="T58" s="3"/>
      <c r="AB58" s="4" t="s">
        <v>106</v>
      </c>
      <c r="AC58" s="3"/>
      <c r="AD58" s="3"/>
      <c r="AE58" s="3"/>
      <c r="AF58" s="3"/>
      <c r="AG58" s="3"/>
    </row>
    <row r="59" spans="2:33" x14ac:dyDescent="0.35">
      <c r="B59" s="4" t="s">
        <v>109</v>
      </c>
      <c r="C59" s="3">
        <v>43.3</v>
      </c>
      <c r="D59" s="3"/>
      <c r="E59" s="3"/>
      <c r="F59" s="3"/>
      <c r="G59" s="3"/>
      <c r="O59" s="4" t="s">
        <v>109</v>
      </c>
      <c r="P59" s="3">
        <v>26.6</v>
      </c>
      <c r="Q59" s="3"/>
      <c r="R59" s="3"/>
      <c r="S59" s="3"/>
      <c r="T59" s="3"/>
      <c r="AB59" s="4" t="s">
        <v>109</v>
      </c>
      <c r="AC59" s="3">
        <v>34.5</v>
      </c>
      <c r="AD59" s="3"/>
      <c r="AE59" s="3"/>
      <c r="AF59" s="3"/>
      <c r="AG59" s="3"/>
    </row>
    <row r="60" spans="2:33" x14ac:dyDescent="0.35">
      <c r="B60" s="4" t="s">
        <v>70</v>
      </c>
      <c r="C60" s="3" t="s">
        <v>71</v>
      </c>
      <c r="D60" s="3"/>
      <c r="E60" s="3"/>
      <c r="F60" s="3"/>
      <c r="G60" s="3"/>
      <c r="O60" s="4" t="s">
        <v>70</v>
      </c>
      <c r="P60" s="3">
        <v>2E-3</v>
      </c>
      <c r="Q60" s="3"/>
      <c r="R60" s="3"/>
      <c r="S60" s="3"/>
      <c r="T60" s="3"/>
      <c r="AB60" s="4" t="s">
        <v>70</v>
      </c>
      <c r="AC60" s="3" t="s">
        <v>71</v>
      </c>
      <c r="AD60" s="3"/>
      <c r="AE60" s="3"/>
      <c r="AF60" s="3"/>
      <c r="AG60" s="3"/>
    </row>
    <row r="61" spans="2:33" x14ac:dyDescent="0.35">
      <c r="B61" s="4" t="s">
        <v>74</v>
      </c>
      <c r="C61" s="3" t="s">
        <v>75</v>
      </c>
      <c r="D61" s="3"/>
      <c r="E61" s="3"/>
      <c r="F61" s="3"/>
      <c r="G61" s="3"/>
      <c r="O61" s="4" t="s">
        <v>74</v>
      </c>
      <c r="P61" s="3" t="s">
        <v>270</v>
      </c>
      <c r="Q61" s="3"/>
      <c r="R61" s="3"/>
      <c r="S61" s="3"/>
      <c r="T61" s="3"/>
      <c r="AB61" s="4" t="s">
        <v>74</v>
      </c>
      <c r="AC61" s="3" t="s">
        <v>75</v>
      </c>
      <c r="AD61" s="3"/>
      <c r="AE61" s="3"/>
      <c r="AF61" s="3"/>
      <c r="AG61" s="3"/>
    </row>
    <row r="62" spans="2:33" x14ac:dyDescent="0.35">
      <c r="B62" s="4" t="s">
        <v>100</v>
      </c>
      <c r="C62" s="3" t="s">
        <v>79</v>
      </c>
      <c r="D62" s="3"/>
      <c r="E62" s="3"/>
      <c r="F62" s="3"/>
      <c r="G62" s="3"/>
      <c r="O62" s="4" t="s">
        <v>100</v>
      </c>
      <c r="P62" s="3" t="s">
        <v>79</v>
      </c>
      <c r="Q62" s="3"/>
      <c r="R62" s="3"/>
      <c r="S62" s="3"/>
      <c r="T62" s="3"/>
      <c r="AB62" s="4" t="s">
        <v>100</v>
      </c>
      <c r="AC62" s="3" t="s">
        <v>79</v>
      </c>
      <c r="AD62" s="3"/>
      <c r="AE62" s="3"/>
      <c r="AF62" s="3"/>
      <c r="AG62" s="3"/>
    </row>
    <row r="63" spans="2:33" x14ac:dyDescent="0.35">
      <c r="B63" s="4"/>
      <c r="C63" s="3"/>
      <c r="D63" s="3"/>
      <c r="E63" s="3"/>
      <c r="F63" s="3"/>
      <c r="G63" s="3"/>
      <c r="O63" s="4"/>
      <c r="P63" s="3"/>
      <c r="Q63" s="3"/>
      <c r="R63" s="3"/>
      <c r="S63" s="3"/>
      <c r="T63" s="3"/>
      <c r="AB63" s="4"/>
      <c r="AC63" s="3"/>
      <c r="AD63" s="3"/>
      <c r="AE63" s="3"/>
      <c r="AF63" s="3"/>
      <c r="AG63" s="3"/>
    </row>
    <row r="64" spans="2:33" x14ac:dyDescent="0.35">
      <c r="B64" s="4" t="s">
        <v>120</v>
      </c>
      <c r="C64" s="3" t="s">
        <v>121</v>
      </c>
      <c r="D64" s="3" t="s">
        <v>122</v>
      </c>
      <c r="E64" s="3" t="s">
        <v>123</v>
      </c>
      <c r="F64" s="3" t="s">
        <v>124</v>
      </c>
      <c r="G64" s="3" t="s">
        <v>125</v>
      </c>
      <c r="O64" s="4" t="s">
        <v>120</v>
      </c>
      <c r="P64" s="3" t="s">
        <v>121</v>
      </c>
      <c r="Q64" s="3" t="s">
        <v>122</v>
      </c>
      <c r="R64" s="3" t="s">
        <v>123</v>
      </c>
      <c r="S64" s="3" t="s">
        <v>124</v>
      </c>
      <c r="T64" s="3" t="s">
        <v>125</v>
      </c>
      <c r="AB64" s="4" t="s">
        <v>120</v>
      </c>
      <c r="AC64" s="3" t="s">
        <v>121</v>
      </c>
      <c r="AD64" s="3" t="s">
        <v>122</v>
      </c>
      <c r="AE64" s="3" t="s">
        <v>123</v>
      </c>
      <c r="AF64" s="3" t="s">
        <v>124</v>
      </c>
      <c r="AG64" s="3" t="s">
        <v>125</v>
      </c>
    </row>
    <row r="65" spans="2:36" x14ac:dyDescent="0.35">
      <c r="B65" s="4" t="s">
        <v>128</v>
      </c>
      <c r="C65" s="3">
        <v>259</v>
      </c>
      <c r="D65" s="3">
        <v>9</v>
      </c>
      <c r="E65" s="3">
        <v>28.8</v>
      </c>
      <c r="F65" s="3" t="s">
        <v>319</v>
      </c>
      <c r="G65" s="3" t="s">
        <v>320</v>
      </c>
      <c r="O65" s="4" t="s">
        <v>128</v>
      </c>
      <c r="P65" s="3">
        <v>106</v>
      </c>
      <c r="Q65" s="3">
        <v>9</v>
      </c>
      <c r="R65" s="3">
        <v>11.8</v>
      </c>
      <c r="S65" s="3" t="s">
        <v>321</v>
      </c>
      <c r="T65" s="3" t="s">
        <v>322</v>
      </c>
      <c r="AB65" s="4" t="s">
        <v>128</v>
      </c>
      <c r="AC65" s="3">
        <v>3526</v>
      </c>
      <c r="AD65" s="3">
        <v>9</v>
      </c>
      <c r="AE65" s="3">
        <v>392</v>
      </c>
      <c r="AF65" s="3" t="s">
        <v>323</v>
      </c>
      <c r="AG65" s="3" t="s">
        <v>130</v>
      </c>
    </row>
    <row r="66" spans="2:36" x14ac:dyDescent="0.35">
      <c r="B66" s="4" t="s">
        <v>132</v>
      </c>
      <c r="C66" s="3">
        <v>1836</v>
      </c>
      <c r="D66" s="3">
        <v>80</v>
      </c>
      <c r="E66" s="3">
        <v>23</v>
      </c>
      <c r="F66" s="3"/>
      <c r="G66" s="3"/>
      <c r="O66" s="4" t="s">
        <v>132</v>
      </c>
      <c r="P66" s="3">
        <v>786</v>
      </c>
      <c r="Q66" s="3">
        <v>80</v>
      </c>
      <c r="R66" s="3">
        <v>9.83</v>
      </c>
      <c r="S66" s="3"/>
      <c r="T66" s="3"/>
      <c r="AB66" s="4" t="s">
        <v>132</v>
      </c>
      <c r="AC66" s="3">
        <v>218</v>
      </c>
      <c r="AD66" s="3">
        <v>80</v>
      </c>
      <c r="AE66" s="3">
        <v>2.73</v>
      </c>
      <c r="AF66" s="3"/>
      <c r="AG66" s="3"/>
    </row>
    <row r="67" spans="2:36" x14ac:dyDescent="0.35">
      <c r="B67" s="4" t="s">
        <v>133</v>
      </c>
      <c r="C67" s="3">
        <v>2095</v>
      </c>
      <c r="D67" s="3">
        <v>89</v>
      </c>
      <c r="E67" s="3"/>
      <c r="F67" s="3"/>
      <c r="G67" s="3"/>
      <c r="O67" s="4" t="s">
        <v>133</v>
      </c>
      <c r="P67" s="3">
        <v>892</v>
      </c>
      <c r="Q67" s="3">
        <v>89</v>
      </c>
      <c r="R67" s="3"/>
      <c r="S67" s="3"/>
      <c r="T67" s="3"/>
      <c r="AB67" s="4" t="s">
        <v>133</v>
      </c>
      <c r="AC67" s="3">
        <v>3744</v>
      </c>
      <c r="AD67" s="3">
        <v>89</v>
      </c>
      <c r="AE67" s="3"/>
      <c r="AF67" s="3"/>
      <c r="AG67" s="3"/>
    </row>
    <row r="68" spans="2:36" x14ac:dyDescent="0.35">
      <c r="B68" s="4"/>
      <c r="C68" s="3"/>
      <c r="D68" s="3"/>
      <c r="E68" s="3"/>
      <c r="F68" s="3"/>
      <c r="G68" s="3"/>
      <c r="O68" s="4"/>
      <c r="P68" s="3"/>
      <c r="Q68" s="3"/>
      <c r="R68" s="3"/>
      <c r="S68" s="3"/>
      <c r="T68" s="3"/>
      <c r="AB68" s="4"/>
      <c r="AC68" s="3"/>
      <c r="AD68" s="3"/>
      <c r="AE68" s="3"/>
      <c r="AF68" s="3"/>
      <c r="AG68" s="3"/>
    </row>
    <row r="69" spans="2:36" x14ac:dyDescent="0.35">
      <c r="B69" s="4" t="s">
        <v>134</v>
      </c>
      <c r="C69" s="3"/>
      <c r="D69" s="3"/>
      <c r="E69" s="3"/>
      <c r="F69" s="3"/>
      <c r="G69" s="3"/>
      <c r="O69" s="4" t="s">
        <v>134</v>
      </c>
      <c r="P69" s="3"/>
      <c r="Q69" s="3"/>
      <c r="R69" s="3"/>
      <c r="S69" s="3"/>
      <c r="T69" s="3"/>
      <c r="AB69" s="4" t="s">
        <v>134</v>
      </c>
      <c r="AC69" s="3"/>
      <c r="AD69" s="3"/>
      <c r="AE69" s="3"/>
      <c r="AF69" s="3"/>
      <c r="AG69" s="3"/>
    </row>
    <row r="70" spans="2:36" x14ac:dyDescent="0.35">
      <c r="B70" s="4" t="s">
        <v>135</v>
      </c>
      <c r="C70" s="3">
        <v>10</v>
      </c>
      <c r="D70" s="3"/>
      <c r="E70" s="3"/>
      <c r="F70" s="3"/>
      <c r="G70" s="3"/>
      <c r="O70" s="4" t="s">
        <v>135</v>
      </c>
      <c r="P70" s="3">
        <v>10</v>
      </c>
      <c r="Q70" s="3"/>
      <c r="R70" s="3"/>
      <c r="S70" s="3"/>
      <c r="T70" s="3"/>
      <c r="AB70" s="4" t="s">
        <v>135</v>
      </c>
      <c r="AC70" s="3">
        <v>10</v>
      </c>
      <c r="AD70" s="3"/>
      <c r="AE70" s="3"/>
      <c r="AF70" s="3"/>
      <c r="AG70" s="3"/>
    </row>
    <row r="71" spans="2:36" x14ac:dyDescent="0.35">
      <c r="B71" s="4" t="s">
        <v>136</v>
      </c>
      <c r="C71" s="3">
        <v>90</v>
      </c>
      <c r="D71" s="3"/>
      <c r="E71" s="3"/>
      <c r="F71" s="3"/>
      <c r="G71" s="3"/>
      <c r="O71" s="4" t="s">
        <v>136</v>
      </c>
      <c r="P71" s="3">
        <v>90</v>
      </c>
      <c r="Q71" s="3"/>
      <c r="R71" s="3"/>
      <c r="S71" s="3"/>
      <c r="T71" s="3"/>
      <c r="AB71" s="4" t="s">
        <v>136</v>
      </c>
      <c r="AC71" s="3">
        <v>90</v>
      </c>
      <c r="AD71" s="3"/>
      <c r="AE71" s="3"/>
      <c r="AF71" s="3"/>
      <c r="AG71" s="3"/>
    </row>
    <row r="73" spans="2:36" x14ac:dyDescent="0.35">
      <c r="B73" s="4" t="s">
        <v>137</v>
      </c>
      <c r="C73" s="3">
        <v>1</v>
      </c>
      <c r="D73" s="3"/>
      <c r="E73" s="3"/>
      <c r="F73" s="3"/>
      <c r="G73" s="3"/>
      <c r="H73" s="3"/>
      <c r="I73" s="3"/>
      <c r="J73" s="3"/>
      <c r="O73" s="4" t="s">
        <v>137</v>
      </c>
      <c r="P73" s="3">
        <v>1</v>
      </c>
      <c r="Q73" s="3"/>
      <c r="R73" s="3"/>
      <c r="S73" s="3"/>
      <c r="T73" s="3"/>
      <c r="U73" s="3"/>
      <c r="V73" s="3"/>
      <c r="W73" s="3"/>
      <c r="AB73" s="4" t="s">
        <v>137</v>
      </c>
      <c r="AC73" s="3">
        <v>1</v>
      </c>
      <c r="AD73" s="3"/>
      <c r="AE73" s="3"/>
      <c r="AF73" s="3"/>
      <c r="AG73" s="3"/>
      <c r="AH73" s="3"/>
      <c r="AI73" s="3"/>
      <c r="AJ73" s="3"/>
    </row>
    <row r="74" spans="2:36" x14ac:dyDescent="0.35">
      <c r="B74" s="4" t="s">
        <v>138</v>
      </c>
      <c r="C74" s="3">
        <v>9</v>
      </c>
      <c r="D74" s="3"/>
      <c r="E74" s="3"/>
      <c r="F74" s="3"/>
      <c r="G74" s="3"/>
      <c r="H74" s="3"/>
      <c r="I74" s="3"/>
      <c r="J74" s="3"/>
      <c r="O74" s="4" t="s">
        <v>138</v>
      </c>
      <c r="P74" s="3">
        <v>9</v>
      </c>
      <c r="Q74" s="3"/>
      <c r="R74" s="3"/>
      <c r="S74" s="3"/>
      <c r="T74" s="3"/>
      <c r="U74" s="3"/>
      <c r="V74" s="3"/>
      <c r="W74" s="3"/>
      <c r="AB74" s="4" t="s">
        <v>138</v>
      </c>
      <c r="AC74" s="3">
        <v>9</v>
      </c>
      <c r="AD74" s="3"/>
      <c r="AE74" s="3"/>
      <c r="AF74" s="3"/>
      <c r="AG74" s="3"/>
      <c r="AH74" s="3"/>
      <c r="AI74" s="3"/>
      <c r="AJ74" s="3"/>
    </row>
    <row r="75" spans="2:36" x14ac:dyDescent="0.35">
      <c r="B75" s="4" t="s">
        <v>141</v>
      </c>
      <c r="C75" s="3">
        <v>0.05</v>
      </c>
      <c r="D75" s="3"/>
      <c r="E75" s="3"/>
      <c r="F75" s="3"/>
      <c r="G75" s="3"/>
      <c r="H75" s="3"/>
      <c r="I75" s="3"/>
      <c r="J75" s="3"/>
      <c r="O75" s="4" t="s">
        <v>141</v>
      </c>
      <c r="P75" s="3">
        <v>0.05</v>
      </c>
      <c r="Q75" s="3"/>
      <c r="R75" s="3"/>
      <c r="S75" s="3"/>
      <c r="T75" s="3"/>
      <c r="U75" s="3"/>
      <c r="V75" s="3"/>
      <c r="W75" s="3"/>
      <c r="AB75" s="4" t="s">
        <v>141</v>
      </c>
      <c r="AC75" s="3">
        <v>0.05</v>
      </c>
      <c r="AD75" s="3"/>
      <c r="AE75" s="3"/>
      <c r="AF75" s="3"/>
      <c r="AG75" s="3"/>
      <c r="AH75" s="3"/>
      <c r="AI75" s="3"/>
      <c r="AJ75" s="3"/>
    </row>
    <row r="76" spans="2:36" x14ac:dyDescent="0.35">
      <c r="B76" s="4"/>
      <c r="C76" s="3"/>
      <c r="D76" s="3"/>
      <c r="E76" s="3"/>
      <c r="F76" s="3"/>
      <c r="G76" s="3"/>
      <c r="H76" s="3"/>
      <c r="I76" s="3"/>
      <c r="J76" s="3"/>
      <c r="O76" s="4"/>
      <c r="P76" s="3"/>
      <c r="Q76" s="3"/>
      <c r="R76" s="3"/>
      <c r="S76" s="3"/>
      <c r="T76" s="3"/>
      <c r="U76" s="3"/>
      <c r="V76" s="3"/>
      <c r="W76" s="3"/>
      <c r="AB76" s="4"/>
      <c r="AC76" s="3"/>
      <c r="AD76" s="3"/>
      <c r="AE76" s="3"/>
      <c r="AF76" s="3"/>
      <c r="AG76" s="3"/>
      <c r="AH76" s="3"/>
      <c r="AI76" s="3"/>
      <c r="AJ76" s="3"/>
    </row>
    <row r="77" spans="2:36" x14ac:dyDescent="0.35">
      <c r="B77" s="4" t="s">
        <v>144</v>
      </c>
      <c r="C77" s="3" t="s">
        <v>145</v>
      </c>
      <c r="D77" s="3" t="s">
        <v>146</v>
      </c>
      <c r="E77" s="3" t="s">
        <v>147</v>
      </c>
      <c r="F77" s="3" t="s">
        <v>148</v>
      </c>
      <c r="G77" s="3" t="s">
        <v>149</v>
      </c>
      <c r="H77" s="3" t="s">
        <v>150</v>
      </c>
      <c r="I77" s="3"/>
      <c r="J77" s="3"/>
      <c r="O77" s="4" t="s">
        <v>144</v>
      </c>
      <c r="P77" s="3" t="s">
        <v>145</v>
      </c>
      <c r="Q77" s="3" t="s">
        <v>146</v>
      </c>
      <c r="R77" s="3" t="s">
        <v>147</v>
      </c>
      <c r="S77" s="3" t="s">
        <v>148</v>
      </c>
      <c r="T77" s="3" t="s">
        <v>149</v>
      </c>
      <c r="U77" s="3" t="s">
        <v>150</v>
      </c>
      <c r="V77" s="3"/>
      <c r="W77" s="3"/>
      <c r="AB77" s="4" t="s">
        <v>144</v>
      </c>
      <c r="AC77" s="3" t="s">
        <v>145</v>
      </c>
      <c r="AD77" s="3" t="s">
        <v>146</v>
      </c>
      <c r="AE77" s="3" t="s">
        <v>147</v>
      </c>
      <c r="AF77" s="3" t="s">
        <v>148</v>
      </c>
      <c r="AG77" s="3" t="s">
        <v>149</v>
      </c>
      <c r="AH77" s="3" t="s">
        <v>150</v>
      </c>
      <c r="AI77" s="3"/>
      <c r="AJ77" s="3"/>
    </row>
    <row r="78" spans="2:36" x14ac:dyDescent="0.35">
      <c r="B78" s="4" t="s">
        <v>324</v>
      </c>
      <c r="C78" s="3">
        <v>-2.14</v>
      </c>
      <c r="D78" s="3" t="s">
        <v>325</v>
      </c>
      <c r="E78" s="3" t="s">
        <v>101</v>
      </c>
      <c r="F78" s="3" t="s">
        <v>97</v>
      </c>
      <c r="G78" s="3">
        <v>0.92800000000000005</v>
      </c>
      <c r="H78" s="3" t="s">
        <v>153</v>
      </c>
      <c r="I78" s="3" t="s">
        <v>16</v>
      </c>
      <c r="J78" s="3"/>
      <c r="O78" s="4" t="s">
        <v>324</v>
      </c>
      <c r="P78" s="3">
        <v>-2.92</v>
      </c>
      <c r="Q78" s="3" t="s">
        <v>326</v>
      </c>
      <c r="R78" s="3" t="s">
        <v>101</v>
      </c>
      <c r="S78" s="3" t="s">
        <v>97</v>
      </c>
      <c r="T78" s="3">
        <v>0.27300000000000002</v>
      </c>
      <c r="U78" s="3" t="s">
        <v>153</v>
      </c>
      <c r="V78" s="3" t="s">
        <v>16</v>
      </c>
      <c r="W78" s="3"/>
      <c r="AB78" s="4" t="s">
        <v>324</v>
      </c>
      <c r="AC78" s="3">
        <v>-1.38</v>
      </c>
      <c r="AD78" s="3" t="s">
        <v>327</v>
      </c>
      <c r="AE78" s="3" t="s">
        <v>101</v>
      </c>
      <c r="AF78" s="3" t="s">
        <v>97</v>
      </c>
      <c r="AG78" s="3">
        <v>0.38700000000000001</v>
      </c>
      <c r="AH78" s="3" t="s">
        <v>153</v>
      </c>
      <c r="AI78" s="3" t="s">
        <v>16</v>
      </c>
      <c r="AJ78" s="3"/>
    </row>
    <row r="79" spans="2:36" x14ac:dyDescent="0.35">
      <c r="B79" s="4" t="s">
        <v>328</v>
      </c>
      <c r="C79" s="3">
        <v>-1.29</v>
      </c>
      <c r="D79" s="3" t="s">
        <v>329</v>
      </c>
      <c r="E79" s="3" t="s">
        <v>101</v>
      </c>
      <c r="F79" s="3" t="s">
        <v>97</v>
      </c>
      <c r="G79" s="3">
        <v>0.997</v>
      </c>
      <c r="H79" s="3" t="s">
        <v>158</v>
      </c>
      <c r="I79" s="3" t="s">
        <v>17</v>
      </c>
      <c r="J79" s="3"/>
      <c r="O79" s="4" t="s">
        <v>328</v>
      </c>
      <c r="P79" s="3">
        <v>-3.87</v>
      </c>
      <c r="Q79" s="3" t="s">
        <v>330</v>
      </c>
      <c r="R79" s="3" t="s">
        <v>101</v>
      </c>
      <c r="S79" s="3" t="s">
        <v>97</v>
      </c>
      <c r="T79" s="3">
        <v>6.9000000000000006E-2</v>
      </c>
      <c r="U79" s="3" t="s">
        <v>158</v>
      </c>
      <c r="V79" s="3" t="s">
        <v>17</v>
      </c>
      <c r="W79" s="3"/>
      <c r="AB79" s="4" t="s">
        <v>328</v>
      </c>
      <c r="AC79" s="3">
        <v>-1.63</v>
      </c>
      <c r="AD79" s="3" t="s">
        <v>331</v>
      </c>
      <c r="AE79" s="3" t="s">
        <v>101</v>
      </c>
      <c r="AF79" s="3" t="s">
        <v>97</v>
      </c>
      <c r="AG79" s="3">
        <v>0.217</v>
      </c>
      <c r="AH79" s="3" t="s">
        <v>158</v>
      </c>
      <c r="AI79" s="3" t="s">
        <v>17</v>
      </c>
      <c r="AJ79" s="3"/>
    </row>
    <row r="80" spans="2:36" x14ac:dyDescent="0.35">
      <c r="B80" s="4" t="s">
        <v>332</v>
      </c>
      <c r="C80" s="3">
        <v>-5.29</v>
      </c>
      <c r="D80" s="3" t="s">
        <v>333</v>
      </c>
      <c r="E80" s="3" t="s">
        <v>101</v>
      </c>
      <c r="F80" s="3" t="s">
        <v>97</v>
      </c>
      <c r="G80" s="3">
        <v>0.13</v>
      </c>
      <c r="H80" s="3" t="s">
        <v>163</v>
      </c>
      <c r="I80" s="3" t="s">
        <v>18</v>
      </c>
      <c r="J80" s="3"/>
      <c r="O80" s="4" t="s">
        <v>332</v>
      </c>
      <c r="P80" s="3">
        <v>-3.08</v>
      </c>
      <c r="Q80" s="3" t="s">
        <v>334</v>
      </c>
      <c r="R80" s="3" t="s">
        <v>101</v>
      </c>
      <c r="S80" s="3" t="s">
        <v>97</v>
      </c>
      <c r="T80" s="3">
        <v>0.223</v>
      </c>
      <c r="U80" s="3" t="s">
        <v>163</v>
      </c>
      <c r="V80" s="3" t="s">
        <v>18</v>
      </c>
      <c r="W80" s="3"/>
      <c r="AB80" s="4" t="s">
        <v>332</v>
      </c>
      <c r="AC80" s="3">
        <v>-1.54</v>
      </c>
      <c r="AD80" s="3" t="s">
        <v>335</v>
      </c>
      <c r="AE80" s="3" t="s">
        <v>101</v>
      </c>
      <c r="AF80" s="3" t="s">
        <v>97</v>
      </c>
      <c r="AG80" s="3">
        <v>0.27200000000000002</v>
      </c>
      <c r="AH80" s="3" t="s">
        <v>163</v>
      </c>
      <c r="AI80" s="3" t="s">
        <v>18</v>
      </c>
      <c r="AJ80" s="3"/>
    </row>
    <row r="81" spans="2:36" x14ac:dyDescent="0.35">
      <c r="B81" s="4" t="s">
        <v>336</v>
      </c>
      <c r="C81" s="3">
        <v>-2.89</v>
      </c>
      <c r="D81" s="3" t="s">
        <v>337</v>
      </c>
      <c r="E81" s="3" t="s">
        <v>101</v>
      </c>
      <c r="F81" s="3" t="s">
        <v>97</v>
      </c>
      <c r="G81" s="3">
        <v>0.73899999999999999</v>
      </c>
      <c r="H81" s="3" t="s">
        <v>167</v>
      </c>
      <c r="I81" s="3" t="s">
        <v>19</v>
      </c>
      <c r="J81" s="3"/>
      <c r="O81" s="4" t="s">
        <v>336</v>
      </c>
      <c r="P81" s="3">
        <v>-3.83</v>
      </c>
      <c r="Q81" s="3" t="s">
        <v>338</v>
      </c>
      <c r="R81" s="3" t="s">
        <v>101</v>
      </c>
      <c r="S81" s="3" t="s">
        <v>97</v>
      </c>
      <c r="T81" s="3">
        <v>7.3999999999999996E-2</v>
      </c>
      <c r="U81" s="3" t="s">
        <v>167</v>
      </c>
      <c r="V81" s="3" t="s">
        <v>19</v>
      </c>
      <c r="W81" s="3"/>
      <c r="AB81" s="4" t="s">
        <v>336</v>
      </c>
      <c r="AC81" s="3">
        <v>-1.76</v>
      </c>
      <c r="AD81" s="3" t="s">
        <v>339</v>
      </c>
      <c r="AE81" s="3" t="s">
        <v>101</v>
      </c>
      <c r="AF81" s="3" t="s">
        <v>97</v>
      </c>
      <c r="AG81" s="3">
        <v>0.154</v>
      </c>
      <c r="AH81" s="3" t="s">
        <v>167</v>
      </c>
      <c r="AI81" s="3" t="s">
        <v>19</v>
      </c>
      <c r="AJ81" s="3"/>
    </row>
    <row r="82" spans="2:36" x14ac:dyDescent="0.35">
      <c r="B82" s="4" t="s">
        <v>340</v>
      </c>
      <c r="C82" s="3">
        <v>-3.62</v>
      </c>
      <c r="D82" s="3" t="s">
        <v>341</v>
      </c>
      <c r="E82" s="3" t="s">
        <v>101</v>
      </c>
      <c r="F82" s="3" t="s">
        <v>97</v>
      </c>
      <c r="G82" s="3">
        <v>0.499</v>
      </c>
      <c r="H82" s="3" t="s">
        <v>342</v>
      </c>
      <c r="I82" s="3" t="s">
        <v>3</v>
      </c>
      <c r="J82" s="3"/>
      <c r="O82" s="4" t="s">
        <v>340</v>
      </c>
      <c r="P82" s="3">
        <v>-2.59</v>
      </c>
      <c r="Q82" s="3" t="s">
        <v>343</v>
      </c>
      <c r="R82" s="3" t="s">
        <v>101</v>
      </c>
      <c r="S82" s="3" t="s">
        <v>97</v>
      </c>
      <c r="T82" s="3">
        <v>0.4</v>
      </c>
      <c r="U82" s="3" t="s">
        <v>342</v>
      </c>
      <c r="V82" s="3" t="s">
        <v>3</v>
      </c>
      <c r="W82" s="3"/>
      <c r="AB82" s="4" t="s">
        <v>340</v>
      </c>
      <c r="AC82" s="3">
        <v>11.1</v>
      </c>
      <c r="AD82" s="3" t="s">
        <v>344</v>
      </c>
      <c r="AE82" s="3" t="s">
        <v>79</v>
      </c>
      <c r="AF82" s="3" t="s">
        <v>75</v>
      </c>
      <c r="AG82" s="3" t="s">
        <v>71</v>
      </c>
      <c r="AH82" s="3" t="s">
        <v>342</v>
      </c>
      <c r="AI82" s="3" t="s">
        <v>3</v>
      </c>
      <c r="AJ82" s="3"/>
    </row>
    <row r="83" spans="2:36" x14ac:dyDescent="0.35">
      <c r="B83" s="4" t="s">
        <v>324</v>
      </c>
      <c r="C83" s="3">
        <v>-2.78</v>
      </c>
      <c r="D83" s="3" t="s">
        <v>345</v>
      </c>
      <c r="E83" s="3" t="s">
        <v>101</v>
      </c>
      <c r="F83" s="3" t="s">
        <v>97</v>
      </c>
      <c r="G83" s="3">
        <v>0.77300000000000002</v>
      </c>
      <c r="H83" s="3" t="s">
        <v>346</v>
      </c>
      <c r="I83" s="3" t="s">
        <v>16</v>
      </c>
      <c r="J83" s="3"/>
      <c r="O83" s="4" t="s">
        <v>324</v>
      </c>
      <c r="P83" s="3">
        <v>-3.7</v>
      </c>
      <c r="Q83" s="3" t="s">
        <v>347</v>
      </c>
      <c r="R83" s="3" t="s">
        <v>101</v>
      </c>
      <c r="S83" s="3" t="s">
        <v>97</v>
      </c>
      <c r="T83" s="3">
        <v>9.0999999999999998E-2</v>
      </c>
      <c r="U83" s="3" t="s">
        <v>346</v>
      </c>
      <c r="V83" s="3" t="s">
        <v>16</v>
      </c>
      <c r="W83" s="3"/>
      <c r="AB83" s="4" t="s">
        <v>324</v>
      </c>
      <c r="AC83" s="3">
        <v>10.199999999999999</v>
      </c>
      <c r="AD83" s="3" t="s">
        <v>348</v>
      </c>
      <c r="AE83" s="3" t="s">
        <v>79</v>
      </c>
      <c r="AF83" s="3" t="s">
        <v>75</v>
      </c>
      <c r="AG83" s="3" t="s">
        <v>71</v>
      </c>
      <c r="AH83" s="3" t="s">
        <v>346</v>
      </c>
      <c r="AI83" s="3" t="s">
        <v>16</v>
      </c>
      <c r="AJ83" s="3"/>
    </row>
    <row r="84" spans="2:36" x14ac:dyDescent="0.35">
      <c r="B84" s="4" t="s">
        <v>328</v>
      </c>
      <c r="C84" s="3">
        <v>-2.0099999999999998</v>
      </c>
      <c r="D84" s="3" t="s">
        <v>349</v>
      </c>
      <c r="E84" s="3" t="s">
        <v>101</v>
      </c>
      <c r="F84" s="3" t="s">
        <v>97</v>
      </c>
      <c r="G84" s="3">
        <v>0.94899999999999995</v>
      </c>
      <c r="H84" s="3" t="s">
        <v>350</v>
      </c>
      <c r="I84" s="3" t="s">
        <v>17</v>
      </c>
      <c r="J84" s="3"/>
      <c r="O84" s="4" t="s">
        <v>328</v>
      </c>
      <c r="P84" s="3">
        <v>-2.38</v>
      </c>
      <c r="Q84" s="3" t="s">
        <v>351</v>
      </c>
      <c r="R84" s="3" t="s">
        <v>101</v>
      </c>
      <c r="S84" s="3" t="s">
        <v>97</v>
      </c>
      <c r="T84" s="3">
        <v>0.496</v>
      </c>
      <c r="U84" s="3" t="s">
        <v>350</v>
      </c>
      <c r="V84" s="3" t="s">
        <v>17</v>
      </c>
      <c r="W84" s="3"/>
      <c r="AB84" s="4" t="s">
        <v>328</v>
      </c>
      <c r="AC84" s="3">
        <v>11</v>
      </c>
      <c r="AD84" s="3" t="s">
        <v>352</v>
      </c>
      <c r="AE84" s="3" t="s">
        <v>79</v>
      </c>
      <c r="AF84" s="3" t="s">
        <v>75</v>
      </c>
      <c r="AG84" s="3" t="s">
        <v>71</v>
      </c>
      <c r="AH84" s="3" t="s">
        <v>350</v>
      </c>
      <c r="AI84" s="3" t="s">
        <v>17</v>
      </c>
      <c r="AJ84" s="3"/>
    </row>
    <row r="85" spans="2:36" x14ac:dyDescent="0.35">
      <c r="B85" s="4" t="s">
        <v>332</v>
      </c>
      <c r="C85" s="3">
        <v>-5.43</v>
      </c>
      <c r="D85" s="3" t="s">
        <v>353</v>
      </c>
      <c r="E85" s="3" t="s">
        <v>101</v>
      </c>
      <c r="F85" s="3" t="s">
        <v>97</v>
      </c>
      <c r="G85" s="3">
        <v>0.114</v>
      </c>
      <c r="H85" s="3" t="s">
        <v>354</v>
      </c>
      <c r="I85" s="3" t="s">
        <v>18</v>
      </c>
      <c r="J85" s="3"/>
      <c r="O85" s="4" t="s">
        <v>332</v>
      </c>
      <c r="P85" s="3">
        <v>-3.07</v>
      </c>
      <c r="Q85" s="3" t="s">
        <v>355</v>
      </c>
      <c r="R85" s="3" t="s">
        <v>101</v>
      </c>
      <c r="S85" s="3" t="s">
        <v>97</v>
      </c>
      <c r="T85" s="3">
        <v>0.224</v>
      </c>
      <c r="U85" s="3" t="s">
        <v>354</v>
      </c>
      <c r="V85" s="3" t="s">
        <v>18</v>
      </c>
      <c r="W85" s="3"/>
      <c r="AB85" s="4" t="s">
        <v>332</v>
      </c>
      <c r="AC85" s="3">
        <v>12</v>
      </c>
      <c r="AD85" s="3" t="s">
        <v>356</v>
      </c>
      <c r="AE85" s="3" t="s">
        <v>79</v>
      </c>
      <c r="AF85" s="3" t="s">
        <v>75</v>
      </c>
      <c r="AG85" s="3" t="s">
        <v>71</v>
      </c>
      <c r="AH85" s="3" t="s">
        <v>354</v>
      </c>
      <c r="AI85" s="3" t="s">
        <v>18</v>
      </c>
      <c r="AJ85" s="3"/>
    </row>
    <row r="86" spans="2:36" x14ac:dyDescent="0.35">
      <c r="B86" s="4" t="s">
        <v>336</v>
      </c>
      <c r="C86" s="3">
        <v>-4.9000000000000004</v>
      </c>
      <c r="D86" s="3" t="s">
        <v>357</v>
      </c>
      <c r="E86" s="3" t="s">
        <v>101</v>
      </c>
      <c r="F86" s="3" t="s">
        <v>97</v>
      </c>
      <c r="G86" s="3">
        <v>0.187</v>
      </c>
      <c r="H86" s="3" t="s">
        <v>358</v>
      </c>
      <c r="I86" s="3" t="s">
        <v>19</v>
      </c>
      <c r="J86" s="3"/>
      <c r="O86" s="4" t="s">
        <v>336</v>
      </c>
      <c r="P86" s="3">
        <v>-3.61</v>
      </c>
      <c r="Q86" s="3" t="s">
        <v>359</v>
      </c>
      <c r="R86" s="3" t="s">
        <v>101</v>
      </c>
      <c r="S86" s="3" t="s">
        <v>97</v>
      </c>
      <c r="T86" s="3">
        <v>0.104</v>
      </c>
      <c r="U86" s="3" t="s">
        <v>358</v>
      </c>
      <c r="V86" s="3" t="s">
        <v>19</v>
      </c>
      <c r="W86" s="3"/>
      <c r="AB86" s="4" t="s">
        <v>336</v>
      </c>
      <c r="AC86" s="3">
        <v>11.7</v>
      </c>
      <c r="AD86" s="3" t="s">
        <v>360</v>
      </c>
      <c r="AE86" s="3" t="s">
        <v>79</v>
      </c>
      <c r="AF86" s="3" t="s">
        <v>75</v>
      </c>
      <c r="AG86" s="3" t="s">
        <v>71</v>
      </c>
      <c r="AH86" s="3" t="s">
        <v>358</v>
      </c>
      <c r="AI86" s="3" t="s">
        <v>19</v>
      </c>
      <c r="AJ86" s="3"/>
    </row>
    <row r="87" spans="2:36" x14ac:dyDescent="0.35">
      <c r="B87" s="4"/>
      <c r="C87" s="3"/>
      <c r="D87" s="3"/>
      <c r="E87" s="3"/>
      <c r="F87" s="3"/>
      <c r="G87" s="3"/>
      <c r="H87" s="3"/>
      <c r="I87" s="3"/>
      <c r="J87" s="3"/>
      <c r="O87" s="4"/>
      <c r="P87" s="3"/>
      <c r="Q87" s="3"/>
      <c r="R87" s="3"/>
      <c r="S87" s="3"/>
      <c r="T87" s="3"/>
      <c r="U87" s="3"/>
      <c r="V87" s="3"/>
      <c r="W87" s="3"/>
      <c r="AB87" s="4"/>
      <c r="AC87" s="3"/>
      <c r="AD87" s="3"/>
      <c r="AE87" s="3"/>
      <c r="AF87" s="3"/>
      <c r="AG87" s="3"/>
      <c r="AH87" s="3"/>
      <c r="AI87" s="3"/>
      <c r="AJ87" s="3"/>
    </row>
    <row r="88" spans="2:36" x14ac:dyDescent="0.35">
      <c r="B88" s="4" t="s">
        <v>170</v>
      </c>
      <c r="C88" s="3" t="s">
        <v>171</v>
      </c>
      <c r="D88" s="3" t="s">
        <v>172</v>
      </c>
      <c r="E88" s="3" t="s">
        <v>145</v>
      </c>
      <c r="F88" s="3" t="s">
        <v>173</v>
      </c>
      <c r="G88" s="3" t="s">
        <v>174</v>
      </c>
      <c r="H88" s="3" t="s">
        <v>175</v>
      </c>
      <c r="I88" s="3" t="s">
        <v>176</v>
      </c>
      <c r="J88" s="3" t="s">
        <v>122</v>
      </c>
      <c r="O88" s="4" t="s">
        <v>170</v>
      </c>
      <c r="P88" s="3" t="s">
        <v>171</v>
      </c>
      <c r="Q88" s="3" t="s">
        <v>172</v>
      </c>
      <c r="R88" s="3" t="s">
        <v>145</v>
      </c>
      <c r="S88" s="3" t="s">
        <v>173</v>
      </c>
      <c r="T88" s="3" t="s">
        <v>174</v>
      </c>
      <c r="U88" s="3" t="s">
        <v>175</v>
      </c>
      <c r="V88" s="3" t="s">
        <v>176</v>
      </c>
      <c r="W88" s="3" t="s">
        <v>122</v>
      </c>
      <c r="AB88" s="4" t="s">
        <v>170</v>
      </c>
      <c r="AC88" s="3" t="s">
        <v>171</v>
      </c>
      <c r="AD88" s="3" t="s">
        <v>172</v>
      </c>
      <c r="AE88" s="3" t="s">
        <v>145</v>
      </c>
      <c r="AF88" s="3" t="s">
        <v>173</v>
      </c>
      <c r="AG88" s="3" t="s">
        <v>174</v>
      </c>
      <c r="AH88" s="3" t="s">
        <v>175</v>
      </c>
      <c r="AI88" s="3" t="s">
        <v>176</v>
      </c>
      <c r="AJ88" s="3" t="s">
        <v>122</v>
      </c>
    </row>
    <row r="89" spans="2:36" x14ac:dyDescent="0.35">
      <c r="B89" s="4" t="s">
        <v>324</v>
      </c>
      <c r="C89" s="3">
        <v>100</v>
      </c>
      <c r="D89" s="3">
        <v>102</v>
      </c>
      <c r="E89" s="3">
        <v>-2.14</v>
      </c>
      <c r="F89" s="3">
        <v>2.2599999999999998</v>
      </c>
      <c r="G89" s="3">
        <v>9</v>
      </c>
      <c r="H89" s="3">
        <v>9</v>
      </c>
      <c r="I89" s="3">
        <v>0.94899999999999995</v>
      </c>
      <c r="J89" s="3">
        <v>80</v>
      </c>
      <c r="O89" s="4" t="s">
        <v>324</v>
      </c>
      <c r="P89" s="3">
        <v>100</v>
      </c>
      <c r="Q89" s="3">
        <v>103</v>
      </c>
      <c r="R89" s="3">
        <v>-2.92</v>
      </c>
      <c r="S89" s="3">
        <v>1.48</v>
      </c>
      <c r="T89" s="3">
        <v>9</v>
      </c>
      <c r="U89" s="3">
        <v>9</v>
      </c>
      <c r="V89" s="3">
        <v>1.98</v>
      </c>
      <c r="W89" s="3">
        <v>80</v>
      </c>
      <c r="AB89" s="4" t="s">
        <v>324</v>
      </c>
      <c r="AC89" s="3">
        <v>100</v>
      </c>
      <c r="AD89" s="3">
        <v>101</v>
      </c>
      <c r="AE89" s="3">
        <v>-1.38</v>
      </c>
      <c r="AF89" s="3">
        <v>0.77800000000000002</v>
      </c>
      <c r="AG89" s="3">
        <v>9</v>
      </c>
      <c r="AH89" s="3">
        <v>9</v>
      </c>
      <c r="AI89" s="3">
        <v>1.77</v>
      </c>
      <c r="AJ89" s="3">
        <v>80</v>
      </c>
    </row>
    <row r="90" spans="2:36" x14ac:dyDescent="0.35">
      <c r="B90" s="4" t="s">
        <v>328</v>
      </c>
      <c r="C90" s="3">
        <v>100</v>
      </c>
      <c r="D90" s="3">
        <v>101</v>
      </c>
      <c r="E90" s="3">
        <v>-1.29</v>
      </c>
      <c r="F90" s="3">
        <v>2.2599999999999998</v>
      </c>
      <c r="G90" s="3">
        <v>9</v>
      </c>
      <c r="H90" s="3">
        <v>9</v>
      </c>
      <c r="I90" s="3">
        <v>0.57199999999999995</v>
      </c>
      <c r="J90" s="3">
        <v>80</v>
      </c>
      <c r="O90" s="4" t="s">
        <v>328</v>
      </c>
      <c r="P90" s="3">
        <v>100</v>
      </c>
      <c r="Q90" s="3">
        <v>104</v>
      </c>
      <c r="R90" s="3">
        <v>-3.87</v>
      </c>
      <c r="S90" s="3">
        <v>1.48</v>
      </c>
      <c r="T90" s="3">
        <v>9</v>
      </c>
      <c r="U90" s="3">
        <v>9</v>
      </c>
      <c r="V90" s="3">
        <v>2.62</v>
      </c>
      <c r="W90" s="3">
        <v>80</v>
      </c>
      <c r="AB90" s="4" t="s">
        <v>328</v>
      </c>
      <c r="AC90" s="3">
        <v>100</v>
      </c>
      <c r="AD90" s="3">
        <v>102</v>
      </c>
      <c r="AE90" s="3">
        <v>-1.63</v>
      </c>
      <c r="AF90" s="3">
        <v>0.77800000000000002</v>
      </c>
      <c r="AG90" s="3">
        <v>9</v>
      </c>
      <c r="AH90" s="3">
        <v>9</v>
      </c>
      <c r="AI90" s="3">
        <v>2.1</v>
      </c>
      <c r="AJ90" s="3">
        <v>80</v>
      </c>
    </row>
    <row r="91" spans="2:36" x14ac:dyDescent="0.35">
      <c r="B91" s="4" t="s">
        <v>332</v>
      </c>
      <c r="C91" s="3">
        <v>100</v>
      </c>
      <c r="D91" s="3">
        <v>105</v>
      </c>
      <c r="E91" s="3">
        <v>-5.29</v>
      </c>
      <c r="F91" s="3">
        <v>2.2599999999999998</v>
      </c>
      <c r="G91" s="3">
        <v>9</v>
      </c>
      <c r="H91" s="3">
        <v>9</v>
      </c>
      <c r="I91" s="3">
        <v>2.34</v>
      </c>
      <c r="J91" s="3">
        <v>80</v>
      </c>
      <c r="O91" s="4" t="s">
        <v>332</v>
      </c>
      <c r="P91" s="3">
        <v>100</v>
      </c>
      <c r="Q91" s="3">
        <v>103</v>
      </c>
      <c r="R91" s="3">
        <v>-3.08</v>
      </c>
      <c r="S91" s="3">
        <v>1.48</v>
      </c>
      <c r="T91" s="3">
        <v>9</v>
      </c>
      <c r="U91" s="3">
        <v>9</v>
      </c>
      <c r="V91" s="3">
        <v>2.08</v>
      </c>
      <c r="W91" s="3">
        <v>80</v>
      </c>
      <c r="AB91" s="4" t="s">
        <v>332</v>
      </c>
      <c r="AC91" s="3">
        <v>100</v>
      </c>
      <c r="AD91" s="3">
        <v>102</v>
      </c>
      <c r="AE91" s="3">
        <v>-1.54</v>
      </c>
      <c r="AF91" s="3">
        <v>0.77800000000000002</v>
      </c>
      <c r="AG91" s="3">
        <v>9</v>
      </c>
      <c r="AH91" s="3">
        <v>9</v>
      </c>
      <c r="AI91" s="3">
        <v>1.98</v>
      </c>
      <c r="AJ91" s="3">
        <v>80</v>
      </c>
    </row>
    <row r="92" spans="2:36" x14ac:dyDescent="0.35">
      <c r="B92" s="4" t="s">
        <v>336</v>
      </c>
      <c r="C92" s="3">
        <v>100</v>
      </c>
      <c r="D92" s="3">
        <v>103</v>
      </c>
      <c r="E92" s="3">
        <v>-2.89</v>
      </c>
      <c r="F92" s="3">
        <v>2.2599999999999998</v>
      </c>
      <c r="G92" s="3">
        <v>9</v>
      </c>
      <c r="H92" s="3">
        <v>9</v>
      </c>
      <c r="I92" s="3">
        <v>1.28</v>
      </c>
      <c r="J92" s="3">
        <v>80</v>
      </c>
      <c r="O92" s="4" t="s">
        <v>336</v>
      </c>
      <c r="P92" s="3">
        <v>100</v>
      </c>
      <c r="Q92" s="3">
        <v>104</v>
      </c>
      <c r="R92" s="3">
        <v>-3.83</v>
      </c>
      <c r="S92" s="3">
        <v>1.48</v>
      </c>
      <c r="T92" s="3">
        <v>9</v>
      </c>
      <c r="U92" s="3">
        <v>9</v>
      </c>
      <c r="V92" s="3">
        <v>2.59</v>
      </c>
      <c r="W92" s="3">
        <v>80</v>
      </c>
      <c r="AB92" s="4" t="s">
        <v>336</v>
      </c>
      <c r="AC92" s="3">
        <v>100</v>
      </c>
      <c r="AD92" s="3">
        <v>102</v>
      </c>
      <c r="AE92" s="3">
        <v>-1.76</v>
      </c>
      <c r="AF92" s="3">
        <v>0.77800000000000002</v>
      </c>
      <c r="AG92" s="3">
        <v>9</v>
      </c>
      <c r="AH92" s="3">
        <v>9</v>
      </c>
      <c r="AI92" s="3">
        <v>2.27</v>
      </c>
      <c r="AJ92" s="3">
        <v>80</v>
      </c>
    </row>
    <row r="93" spans="2:36" x14ac:dyDescent="0.35">
      <c r="B93" s="4" t="s">
        <v>340</v>
      </c>
      <c r="C93" s="3">
        <v>100</v>
      </c>
      <c r="D93" s="3">
        <v>104</v>
      </c>
      <c r="E93" s="3">
        <v>-3.62</v>
      </c>
      <c r="F93" s="3">
        <v>2.2599999999999998</v>
      </c>
      <c r="G93" s="3">
        <v>9</v>
      </c>
      <c r="H93" s="3">
        <v>9</v>
      </c>
      <c r="I93" s="3">
        <v>1.6</v>
      </c>
      <c r="J93" s="3">
        <v>80</v>
      </c>
      <c r="O93" s="4" t="s">
        <v>340</v>
      </c>
      <c r="P93" s="3">
        <v>100</v>
      </c>
      <c r="Q93" s="3">
        <v>103</v>
      </c>
      <c r="R93" s="3">
        <v>-2.59</v>
      </c>
      <c r="S93" s="3">
        <v>1.48</v>
      </c>
      <c r="T93" s="3">
        <v>9</v>
      </c>
      <c r="U93" s="3">
        <v>9</v>
      </c>
      <c r="V93" s="3">
        <v>1.75</v>
      </c>
      <c r="W93" s="3">
        <v>80</v>
      </c>
      <c r="AB93" s="4" t="s">
        <v>340</v>
      </c>
      <c r="AC93" s="3">
        <v>100</v>
      </c>
      <c r="AD93" s="3">
        <v>88.9</v>
      </c>
      <c r="AE93" s="3">
        <v>11.1</v>
      </c>
      <c r="AF93" s="3">
        <v>0.77800000000000002</v>
      </c>
      <c r="AG93" s="3">
        <v>9</v>
      </c>
      <c r="AH93" s="3">
        <v>9</v>
      </c>
      <c r="AI93" s="3">
        <v>14.3</v>
      </c>
      <c r="AJ93" s="3">
        <v>80</v>
      </c>
    </row>
    <row r="94" spans="2:36" x14ac:dyDescent="0.35">
      <c r="B94" s="4" t="s">
        <v>324</v>
      </c>
      <c r="C94" s="3">
        <v>100</v>
      </c>
      <c r="D94" s="3">
        <v>103</v>
      </c>
      <c r="E94" s="3">
        <v>-2.78</v>
      </c>
      <c r="F94" s="3">
        <v>2.2599999999999998</v>
      </c>
      <c r="G94" s="3">
        <v>9</v>
      </c>
      <c r="H94" s="3">
        <v>9</v>
      </c>
      <c r="I94" s="3">
        <v>1.23</v>
      </c>
      <c r="J94" s="3">
        <v>80</v>
      </c>
      <c r="O94" s="4" t="s">
        <v>324</v>
      </c>
      <c r="P94" s="3">
        <v>100</v>
      </c>
      <c r="Q94" s="3">
        <v>104</v>
      </c>
      <c r="R94" s="3">
        <v>-3.7</v>
      </c>
      <c r="S94" s="3">
        <v>1.48</v>
      </c>
      <c r="T94" s="3">
        <v>9</v>
      </c>
      <c r="U94" s="3">
        <v>9</v>
      </c>
      <c r="V94" s="3">
        <v>2.5</v>
      </c>
      <c r="W94" s="3">
        <v>80</v>
      </c>
      <c r="AB94" s="4" t="s">
        <v>324</v>
      </c>
      <c r="AC94" s="3">
        <v>100</v>
      </c>
      <c r="AD94" s="3">
        <v>89.8</v>
      </c>
      <c r="AE94" s="3">
        <v>10.199999999999999</v>
      </c>
      <c r="AF94" s="3">
        <v>0.77800000000000002</v>
      </c>
      <c r="AG94" s="3">
        <v>9</v>
      </c>
      <c r="AH94" s="3">
        <v>9</v>
      </c>
      <c r="AI94" s="3">
        <v>13.1</v>
      </c>
      <c r="AJ94" s="3">
        <v>80</v>
      </c>
    </row>
    <row r="95" spans="2:36" x14ac:dyDescent="0.35">
      <c r="B95" s="4" t="s">
        <v>328</v>
      </c>
      <c r="C95" s="3">
        <v>100</v>
      </c>
      <c r="D95" s="3">
        <v>102</v>
      </c>
      <c r="E95" s="3">
        <v>-2.0099999999999998</v>
      </c>
      <c r="F95" s="3">
        <v>2.2599999999999998</v>
      </c>
      <c r="G95" s="3">
        <v>9</v>
      </c>
      <c r="H95" s="3">
        <v>9</v>
      </c>
      <c r="I95" s="3">
        <v>0.89</v>
      </c>
      <c r="J95" s="3">
        <v>80</v>
      </c>
      <c r="O95" s="4" t="s">
        <v>328</v>
      </c>
      <c r="P95" s="3">
        <v>100</v>
      </c>
      <c r="Q95" s="3">
        <v>102</v>
      </c>
      <c r="R95" s="3">
        <v>-2.38</v>
      </c>
      <c r="S95" s="3">
        <v>1.48</v>
      </c>
      <c r="T95" s="3">
        <v>9</v>
      </c>
      <c r="U95" s="3">
        <v>9</v>
      </c>
      <c r="V95" s="3">
        <v>1.61</v>
      </c>
      <c r="W95" s="3">
        <v>80</v>
      </c>
      <c r="AB95" s="4" t="s">
        <v>328</v>
      </c>
      <c r="AC95" s="3">
        <v>100</v>
      </c>
      <c r="AD95" s="3">
        <v>89</v>
      </c>
      <c r="AE95" s="3">
        <v>11</v>
      </c>
      <c r="AF95" s="3">
        <v>0.77800000000000002</v>
      </c>
      <c r="AG95" s="3">
        <v>9</v>
      </c>
      <c r="AH95" s="3">
        <v>9</v>
      </c>
      <c r="AI95" s="3">
        <v>14.1</v>
      </c>
      <c r="AJ95" s="3">
        <v>80</v>
      </c>
    </row>
    <row r="96" spans="2:36" x14ac:dyDescent="0.35">
      <c r="B96" s="4" t="s">
        <v>332</v>
      </c>
      <c r="C96" s="3">
        <v>100</v>
      </c>
      <c r="D96" s="3">
        <v>105</v>
      </c>
      <c r="E96" s="3">
        <v>-5.43</v>
      </c>
      <c r="F96" s="3">
        <v>2.2599999999999998</v>
      </c>
      <c r="G96" s="3">
        <v>9</v>
      </c>
      <c r="H96" s="3">
        <v>9</v>
      </c>
      <c r="I96" s="3">
        <v>2.4</v>
      </c>
      <c r="J96" s="3">
        <v>80</v>
      </c>
      <c r="O96" s="4" t="s">
        <v>332</v>
      </c>
      <c r="P96" s="3">
        <v>100</v>
      </c>
      <c r="Q96" s="3">
        <v>103</v>
      </c>
      <c r="R96" s="3">
        <v>-3.07</v>
      </c>
      <c r="S96" s="3">
        <v>1.48</v>
      </c>
      <c r="T96" s="3">
        <v>9</v>
      </c>
      <c r="U96" s="3">
        <v>9</v>
      </c>
      <c r="V96" s="3">
        <v>2.08</v>
      </c>
      <c r="W96" s="3">
        <v>80</v>
      </c>
      <c r="AB96" s="4" t="s">
        <v>332</v>
      </c>
      <c r="AC96" s="3">
        <v>100</v>
      </c>
      <c r="AD96" s="3">
        <v>88</v>
      </c>
      <c r="AE96" s="3">
        <v>12</v>
      </c>
      <c r="AF96" s="3">
        <v>0.77800000000000002</v>
      </c>
      <c r="AG96" s="3">
        <v>9</v>
      </c>
      <c r="AH96" s="3">
        <v>9</v>
      </c>
      <c r="AI96" s="3">
        <v>15.4</v>
      </c>
      <c r="AJ96" s="3">
        <v>80</v>
      </c>
    </row>
    <row r="97" spans="2:36" x14ac:dyDescent="0.35">
      <c r="B97" s="4" t="s">
        <v>336</v>
      </c>
      <c r="C97" s="3">
        <v>100</v>
      </c>
      <c r="D97" s="3">
        <v>105</v>
      </c>
      <c r="E97" s="3">
        <v>-4.9000000000000004</v>
      </c>
      <c r="F97" s="3">
        <v>2.2599999999999998</v>
      </c>
      <c r="G97" s="3">
        <v>9</v>
      </c>
      <c r="H97" s="3">
        <v>9</v>
      </c>
      <c r="I97" s="3">
        <v>2.17</v>
      </c>
      <c r="J97" s="3">
        <v>80</v>
      </c>
      <c r="O97" s="4" t="s">
        <v>336</v>
      </c>
      <c r="P97" s="3">
        <v>100</v>
      </c>
      <c r="Q97" s="3">
        <v>104</v>
      </c>
      <c r="R97" s="3">
        <v>-3.61</v>
      </c>
      <c r="S97" s="3">
        <v>1.48</v>
      </c>
      <c r="T97" s="3">
        <v>9</v>
      </c>
      <c r="U97" s="3">
        <v>9</v>
      </c>
      <c r="V97" s="3">
        <v>2.44</v>
      </c>
      <c r="W97" s="3">
        <v>80</v>
      </c>
      <c r="AB97" s="4" t="s">
        <v>336</v>
      </c>
      <c r="AC97" s="3">
        <v>100</v>
      </c>
      <c r="AD97" s="3">
        <v>88.3</v>
      </c>
      <c r="AE97" s="3">
        <v>11.7</v>
      </c>
      <c r="AF97" s="3">
        <v>0.77800000000000002</v>
      </c>
      <c r="AG97" s="3">
        <v>9</v>
      </c>
      <c r="AH97" s="3">
        <v>9</v>
      </c>
      <c r="AI97" s="3">
        <v>15</v>
      </c>
      <c r="AJ97" s="3">
        <v>80</v>
      </c>
    </row>
  </sheetData>
  <mergeCells count="15">
    <mergeCell ref="AA5:AA7"/>
    <mergeCell ref="AA8:AA10"/>
    <mergeCell ref="AA11:AA13"/>
    <mergeCell ref="A39:C39"/>
    <mergeCell ref="A5:A7"/>
    <mergeCell ref="A8:A10"/>
    <mergeCell ref="A11:A13"/>
    <mergeCell ref="N5:N7"/>
    <mergeCell ref="N8:N10"/>
    <mergeCell ref="N11:N13"/>
    <mergeCell ref="B40:C40"/>
    <mergeCell ref="N39:P39"/>
    <mergeCell ref="O40:P40"/>
    <mergeCell ref="AA39:AC39"/>
    <mergeCell ref="AB40:AC40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3073" r:id="rId3">
          <objectPr defaultSize="0" autoPict="0" r:id="rId4">
            <anchor moveWithCells="1">
              <from>
                <xdr:col>1</xdr:col>
                <xdr:colOff>311150</xdr:colOff>
                <xdr:row>98</xdr:row>
                <xdr:rowOff>50800</xdr:rowOff>
              </from>
              <to>
                <xdr:col>5</xdr:col>
                <xdr:colOff>381000</xdr:colOff>
                <xdr:row>108</xdr:row>
                <xdr:rowOff>177800</xdr:rowOff>
              </to>
            </anchor>
          </objectPr>
        </oleObject>
      </mc:Choice>
      <mc:Fallback>
        <oleObject progId="Prism10.Document" shapeId="3073" r:id="rId3"/>
      </mc:Fallback>
    </mc:AlternateContent>
    <mc:AlternateContent xmlns:mc="http://schemas.openxmlformats.org/markup-compatibility/2006">
      <mc:Choice Requires="x14">
        <oleObject progId="Prism10.Document" shapeId="3074" r:id="rId5">
          <objectPr defaultSize="0" autoPict="0" r:id="rId6">
            <anchor moveWithCells="1">
              <from>
                <xdr:col>14</xdr:col>
                <xdr:colOff>31750</xdr:colOff>
                <xdr:row>98</xdr:row>
                <xdr:rowOff>69850</xdr:rowOff>
              </from>
              <to>
                <xdr:col>18</xdr:col>
                <xdr:colOff>31750</xdr:colOff>
                <xdr:row>108</xdr:row>
                <xdr:rowOff>127000</xdr:rowOff>
              </to>
            </anchor>
          </objectPr>
        </oleObject>
      </mc:Choice>
      <mc:Fallback>
        <oleObject progId="Prism10.Document" shapeId="3074" r:id="rId5"/>
      </mc:Fallback>
    </mc:AlternateContent>
    <mc:AlternateContent xmlns:mc="http://schemas.openxmlformats.org/markup-compatibility/2006">
      <mc:Choice Requires="x14">
        <oleObject progId="Prism10.Document" shapeId="3075" r:id="rId7">
          <objectPr defaultSize="0" autoPict="0" r:id="rId8">
            <anchor moveWithCells="1">
              <from>
                <xdr:col>27</xdr:col>
                <xdr:colOff>120650</xdr:colOff>
                <xdr:row>98</xdr:row>
                <xdr:rowOff>44450</xdr:rowOff>
              </from>
              <to>
                <xdr:col>31</xdr:col>
                <xdr:colOff>0</xdr:colOff>
                <xdr:row>108</xdr:row>
                <xdr:rowOff>114300</xdr:rowOff>
              </to>
            </anchor>
          </objectPr>
        </oleObject>
      </mc:Choice>
      <mc:Fallback>
        <oleObject progId="Prism10.Document" shapeId="3075" r:id="rId7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2875-8E8B-41B4-B3D0-9F8334CA4748}">
  <dimension ref="B2:F4"/>
  <sheetViews>
    <sheetView workbookViewId="0">
      <selection activeCell="F9" sqref="F9"/>
    </sheetView>
  </sheetViews>
  <sheetFormatPr defaultRowHeight="14.5" x14ac:dyDescent="0.35"/>
  <sheetData>
    <row r="2" spans="2:6" x14ac:dyDescent="0.35">
      <c r="B2" s="40" t="s">
        <v>361</v>
      </c>
      <c r="C2" s="40"/>
      <c r="D2" s="40"/>
      <c r="E2" s="40"/>
      <c r="F2" s="40"/>
    </row>
    <row r="3" spans="2:6" x14ac:dyDescent="0.35">
      <c r="B3" s="40"/>
      <c r="C3" s="40"/>
      <c r="D3" s="40"/>
      <c r="E3" s="40"/>
      <c r="F3" s="40"/>
    </row>
    <row r="4" spans="2:6" x14ac:dyDescent="0.35">
      <c r="B4" s="40"/>
      <c r="C4" s="40"/>
      <c r="D4" s="40"/>
      <c r="E4" s="40"/>
      <c r="F4" s="40"/>
    </row>
  </sheetData>
  <mergeCells count="1">
    <mergeCell ref="B2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2C35C-42F6-43E5-A923-75DC36EDA333}">
  <dimension ref="A1:U96"/>
  <sheetViews>
    <sheetView topLeftCell="A3" zoomScale="85" zoomScaleNormal="85" workbookViewId="0">
      <selection activeCell="T16" sqref="T16"/>
    </sheetView>
  </sheetViews>
  <sheetFormatPr defaultRowHeight="14.5" x14ac:dyDescent="0.35"/>
  <cols>
    <col min="12" max="12" width="11.1796875" customWidth="1"/>
    <col min="17" max="17" width="10.7265625" customWidth="1"/>
  </cols>
  <sheetData>
    <row r="1" spans="1:20" x14ac:dyDescent="0.35">
      <c r="A1" s="1" t="s">
        <v>362</v>
      </c>
    </row>
    <row r="2" spans="1:20" x14ac:dyDescent="0.35">
      <c r="A2" t="s">
        <v>363</v>
      </c>
    </row>
    <row r="3" spans="1:20" x14ac:dyDescent="0.35">
      <c r="A3" t="s">
        <v>252</v>
      </c>
    </row>
    <row r="4" spans="1:20" ht="29" x14ac:dyDescent="0.35">
      <c r="B4" s="1" t="s">
        <v>254</v>
      </c>
      <c r="C4" t="s">
        <v>364</v>
      </c>
      <c r="D4" t="s">
        <v>365</v>
      </c>
      <c r="E4" t="s">
        <v>366</v>
      </c>
      <c r="G4" s="1" t="s">
        <v>17</v>
      </c>
      <c r="H4" t="s">
        <v>364</v>
      </c>
      <c r="I4" t="s">
        <v>365</v>
      </c>
      <c r="J4" t="s">
        <v>366</v>
      </c>
      <c r="L4" s="29" t="s">
        <v>3</v>
      </c>
      <c r="M4" t="s">
        <v>364</v>
      </c>
      <c r="N4" t="s">
        <v>365</v>
      </c>
      <c r="O4" t="s">
        <v>366</v>
      </c>
      <c r="Q4" s="29" t="s">
        <v>367</v>
      </c>
      <c r="R4" t="s">
        <v>364</v>
      </c>
      <c r="S4" t="s">
        <v>365</v>
      </c>
      <c r="T4" t="s">
        <v>366</v>
      </c>
    </row>
    <row r="5" spans="1:20" x14ac:dyDescent="0.35">
      <c r="B5" s="27">
        <v>1.1000000000000001</v>
      </c>
      <c r="C5">
        <v>597</v>
      </c>
      <c r="D5">
        <v>44</v>
      </c>
      <c r="E5">
        <f>C5-D5</f>
        <v>553</v>
      </c>
      <c r="G5" s="27">
        <v>1.1000000000000001</v>
      </c>
      <c r="H5">
        <v>544</v>
      </c>
      <c r="I5">
        <v>26</v>
      </c>
      <c r="J5">
        <f>H5-I5</f>
        <v>518</v>
      </c>
      <c r="L5" s="27">
        <v>1.1000000000000001</v>
      </c>
      <c r="M5">
        <v>115</v>
      </c>
      <c r="N5">
        <v>34</v>
      </c>
      <c r="O5">
        <f>M5-N5</f>
        <v>81</v>
      </c>
      <c r="Q5" s="27">
        <v>1.1000000000000001</v>
      </c>
      <c r="R5">
        <v>59</v>
      </c>
      <c r="S5">
        <v>34</v>
      </c>
      <c r="T5">
        <f>R5-S5</f>
        <v>25</v>
      </c>
    </row>
    <row r="6" spans="1:20" x14ac:dyDescent="0.35">
      <c r="B6">
        <v>1.2</v>
      </c>
      <c r="C6">
        <v>588</v>
      </c>
      <c r="D6">
        <v>29</v>
      </c>
      <c r="E6">
        <f t="shared" ref="E6:E13" si="0">C6-D6</f>
        <v>559</v>
      </c>
      <c r="G6">
        <v>1.2</v>
      </c>
      <c r="H6">
        <v>559</v>
      </c>
      <c r="I6">
        <v>31</v>
      </c>
      <c r="J6">
        <f t="shared" ref="J6:J13" si="1">H6-I6</f>
        <v>528</v>
      </c>
      <c r="L6">
        <v>1.2</v>
      </c>
      <c r="M6" s="23">
        <v>137</v>
      </c>
      <c r="N6">
        <v>31</v>
      </c>
      <c r="O6">
        <f t="shared" ref="O6:O13" si="2">M6-N6</f>
        <v>106</v>
      </c>
      <c r="Q6">
        <v>1.2</v>
      </c>
      <c r="R6">
        <v>88</v>
      </c>
      <c r="S6">
        <v>25</v>
      </c>
      <c r="T6">
        <f t="shared" ref="T6:T13" si="3">R6-S6</f>
        <v>63</v>
      </c>
    </row>
    <row r="7" spans="1:20" x14ac:dyDescent="0.35">
      <c r="B7">
        <v>1.3</v>
      </c>
      <c r="C7">
        <v>657</v>
      </c>
      <c r="D7">
        <v>43</v>
      </c>
      <c r="E7">
        <f t="shared" si="0"/>
        <v>614</v>
      </c>
      <c r="G7">
        <v>1.3</v>
      </c>
      <c r="H7">
        <v>482</v>
      </c>
      <c r="I7">
        <v>31</v>
      </c>
      <c r="J7">
        <f t="shared" si="1"/>
        <v>451</v>
      </c>
      <c r="L7">
        <v>1.3</v>
      </c>
      <c r="M7" s="23">
        <v>96</v>
      </c>
      <c r="N7">
        <v>37</v>
      </c>
      <c r="O7">
        <f t="shared" si="2"/>
        <v>59</v>
      </c>
      <c r="Q7">
        <v>1.3</v>
      </c>
      <c r="R7">
        <v>86</v>
      </c>
      <c r="S7">
        <v>47</v>
      </c>
      <c r="T7">
        <f t="shared" si="3"/>
        <v>39</v>
      </c>
    </row>
    <row r="8" spans="1:20" x14ac:dyDescent="0.35">
      <c r="B8">
        <v>2.1</v>
      </c>
      <c r="C8" s="33">
        <v>561</v>
      </c>
      <c r="D8" s="33">
        <v>33</v>
      </c>
      <c r="E8" s="33">
        <v>528</v>
      </c>
      <c r="G8">
        <v>2.1</v>
      </c>
      <c r="H8">
        <v>628</v>
      </c>
      <c r="I8">
        <v>44</v>
      </c>
      <c r="J8">
        <f t="shared" si="1"/>
        <v>584</v>
      </c>
      <c r="L8">
        <v>2.1</v>
      </c>
      <c r="M8" s="23">
        <v>77</v>
      </c>
      <c r="N8">
        <v>28</v>
      </c>
      <c r="O8">
        <f t="shared" si="2"/>
        <v>49</v>
      </c>
      <c r="Q8">
        <v>2.1</v>
      </c>
      <c r="R8">
        <v>58</v>
      </c>
      <c r="S8">
        <v>16</v>
      </c>
      <c r="T8">
        <f t="shared" si="3"/>
        <v>42</v>
      </c>
    </row>
    <row r="9" spans="1:20" x14ac:dyDescent="0.35">
      <c r="B9">
        <v>2.2000000000000002</v>
      </c>
      <c r="C9">
        <v>686</v>
      </c>
      <c r="D9">
        <v>43</v>
      </c>
      <c r="E9">
        <f t="shared" si="0"/>
        <v>643</v>
      </c>
      <c r="G9">
        <v>2.2000000000000002</v>
      </c>
      <c r="H9">
        <v>614</v>
      </c>
      <c r="I9">
        <v>38</v>
      </c>
      <c r="J9">
        <f t="shared" si="1"/>
        <v>576</v>
      </c>
      <c r="L9">
        <v>2.2000000000000002</v>
      </c>
      <c r="M9" s="23">
        <v>158</v>
      </c>
      <c r="N9">
        <v>38</v>
      </c>
      <c r="O9">
        <f t="shared" si="2"/>
        <v>120</v>
      </c>
      <c r="Q9">
        <v>2.2000000000000002</v>
      </c>
      <c r="R9">
        <v>76</v>
      </c>
      <c r="S9">
        <v>22</v>
      </c>
      <c r="T9">
        <f t="shared" si="3"/>
        <v>54</v>
      </c>
    </row>
    <row r="10" spans="1:20" x14ac:dyDescent="0.35">
      <c r="B10">
        <v>2.2999999999999998</v>
      </c>
      <c r="C10">
        <v>634</v>
      </c>
      <c r="D10">
        <v>39</v>
      </c>
      <c r="E10">
        <f t="shared" si="0"/>
        <v>595</v>
      </c>
      <c r="G10">
        <v>2.2999999999999998</v>
      </c>
      <c r="H10">
        <v>553</v>
      </c>
      <c r="I10">
        <v>45</v>
      </c>
      <c r="J10">
        <f t="shared" si="1"/>
        <v>508</v>
      </c>
      <c r="L10">
        <v>2.2999999999999998</v>
      </c>
      <c r="M10" s="23">
        <v>99</v>
      </c>
      <c r="N10">
        <v>24</v>
      </c>
      <c r="O10">
        <f t="shared" si="2"/>
        <v>75</v>
      </c>
      <c r="Q10">
        <v>2.2999999999999998</v>
      </c>
      <c r="R10">
        <v>64</v>
      </c>
      <c r="S10">
        <v>29</v>
      </c>
      <c r="T10">
        <f t="shared" si="3"/>
        <v>35</v>
      </c>
    </row>
    <row r="11" spans="1:20" x14ac:dyDescent="0.35">
      <c r="B11">
        <v>3.1</v>
      </c>
      <c r="C11">
        <v>619</v>
      </c>
      <c r="D11">
        <v>42</v>
      </c>
      <c r="E11">
        <f t="shared" si="0"/>
        <v>577</v>
      </c>
      <c r="G11">
        <v>3.1</v>
      </c>
      <c r="H11">
        <v>580</v>
      </c>
      <c r="I11">
        <v>41</v>
      </c>
      <c r="J11">
        <f t="shared" si="1"/>
        <v>539</v>
      </c>
      <c r="L11">
        <v>3.1</v>
      </c>
      <c r="M11" s="23">
        <v>304</v>
      </c>
      <c r="N11">
        <v>21</v>
      </c>
      <c r="O11">
        <f t="shared" si="2"/>
        <v>283</v>
      </c>
      <c r="Q11">
        <v>3.1</v>
      </c>
      <c r="R11">
        <v>91</v>
      </c>
      <c r="S11">
        <v>26</v>
      </c>
      <c r="T11">
        <f t="shared" si="3"/>
        <v>65</v>
      </c>
    </row>
    <row r="12" spans="1:20" x14ac:dyDescent="0.35">
      <c r="B12">
        <v>3.2</v>
      </c>
      <c r="C12">
        <v>555</v>
      </c>
      <c r="D12">
        <v>36</v>
      </c>
      <c r="E12">
        <f t="shared" si="0"/>
        <v>519</v>
      </c>
      <c r="G12">
        <v>3.2</v>
      </c>
      <c r="H12">
        <v>419</v>
      </c>
      <c r="I12">
        <v>37</v>
      </c>
      <c r="J12">
        <f t="shared" si="1"/>
        <v>382</v>
      </c>
      <c r="L12">
        <v>3.2</v>
      </c>
      <c r="M12" s="23">
        <v>86</v>
      </c>
      <c r="N12">
        <v>37</v>
      </c>
      <c r="O12">
        <f t="shared" si="2"/>
        <v>49</v>
      </c>
      <c r="Q12">
        <v>3.2</v>
      </c>
      <c r="R12">
        <v>88</v>
      </c>
      <c r="S12">
        <v>38</v>
      </c>
      <c r="T12">
        <f t="shared" si="3"/>
        <v>50</v>
      </c>
    </row>
    <row r="13" spans="1:20" x14ac:dyDescent="0.35">
      <c r="B13">
        <v>3.3</v>
      </c>
      <c r="C13">
        <v>494</v>
      </c>
      <c r="D13">
        <v>45</v>
      </c>
      <c r="E13">
        <f t="shared" si="0"/>
        <v>449</v>
      </c>
      <c r="G13">
        <v>3.3</v>
      </c>
      <c r="H13">
        <v>557</v>
      </c>
      <c r="I13">
        <v>33</v>
      </c>
      <c r="J13">
        <f t="shared" si="1"/>
        <v>524</v>
      </c>
      <c r="L13">
        <v>3.3</v>
      </c>
      <c r="M13" s="23">
        <v>77</v>
      </c>
      <c r="N13">
        <v>31</v>
      </c>
      <c r="O13">
        <f t="shared" si="2"/>
        <v>46</v>
      </c>
      <c r="Q13">
        <v>3.3</v>
      </c>
      <c r="R13">
        <v>103</v>
      </c>
      <c r="S13">
        <v>40</v>
      </c>
      <c r="T13">
        <f t="shared" si="3"/>
        <v>63</v>
      </c>
    </row>
    <row r="14" spans="1:20" x14ac:dyDescent="0.35">
      <c r="B14" s="3"/>
      <c r="C14" s="3"/>
      <c r="D14" s="3">
        <f>AVERAGE(D5:D13)</f>
        <v>39.333333333333336</v>
      </c>
      <c r="E14" s="3">
        <f>AVERAGE(E5:E13)</f>
        <v>559.66666666666663</v>
      </c>
      <c r="I14" s="3"/>
      <c r="J14" s="3"/>
      <c r="K14" s="3"/>
      <c r="L14" s="3"/>
      <c r="N14" s="3"/>
      <c r="O14" s="3"/>
      <c r="S14" s="3"/>
      <c r="T14" s="3"/>
    </row>
    <row r="16" spans="1:20" x14ac:dyDescent="0.35">
      <c r="A16" t="s">
        <v>368</v>
      </c>
      <c r="D16">
        <f>D5/$D$14*100</f>
        <v>111.86440677966101</v>
      </c>
      <c r="E16">
        <f>E5/$E$14*100</f>
        <v>98.808814770696856</v>
      </c>
      <c r="I16">
        <f>I5/$D$14*100</f>
        <v>66.101694915254242</v>
      </c>
      <c r="J16">
        <f>J5/$E$14*100</f>
        <v>92.55509231685528</v>
      </c>
      <c r="N16">
        <f>N5/$D$14*100</f>
        <v>86.440677966101688</v>
      </c>
      <c r="O16">
        <f>O5/$E$14*100</f>
        <v>14.472900536033354</v>
      </c>
      <c r="S16">
        <f>S5/$D$14*100</f>
        <v>86.440677966101688</v>
      </c>
      <c r="T16">
        <f>T5/$E$14*100</f>
        <v>4.4669446098868377</v>
      </c>
    </row>
    <row r="17" spans="1:20" x14ac:dyDescent="0.35">
      <c r="D17">
        <f t="shared" ref="D17:D24" si="4">D6/$D$14*100</f>
        <v>73.72881355932202</v>
      </c>
      <c r="E17">
        <f t="shared" ref="E17:E24" si="5">E6/$E$14*100</f>
        <v>99.880881477069693</v>
      </c>
      <c r="I17">
        <f t="shared" ref="I17" si="6">I6/$D$14*100</f>
        <v>78.813559322033882</v>
      </c>
      <c r="J17">
        <f t="shared" ref="J17:J24" si="7">J6/$E$14*100</f>
        <v>94.341870160810018</v>
      </c>
      <c r="N17">
        <f t="shared" ref="N17" si="8">N6/$D$14*100</f>
        <v>78.813559322033882</v>
      </c>
      <c r="O17">
        <f t="shared" ref="O17:O24" si="9">O6/$E$14*100</f>
        <v>18.939845145920192</v>
      </c>
      <c r="S17">
        <f t="shared" ref="S17:S24" si="10">S6/$D$14*100</f>
        <v>63.559322033898304</v>
      </c>
      <c r="T17">
        <f t="shared" ref="T17:T24" si="11">T6/$E$14*100</f>
        <v>11.25670041691483</v>
      </c>
    </row>
    <row r="18" spans="1:20" x14ac:dyDescent="0.35">
      <c r="D18">
        <f t="shared" si="4"/>
        <v>109.32203389830508</v>
      </c>
      <c r="E18">
        <f t="shared" si="5"/>
        <v>109.70815961882074</v>
      </c>
      <c r="I18">
        <f t="shared" ref="I18" si="12">I7/$D$14*100</f>
        <v>78.813559322033882</v>
      </c>
      <c r="J18">
        <f t="shared" si="7"/>
        <v>80.583680762358554</v>
      </c>
      <c r="N18">
        <f t="shared" ref="N18" si="13">N7/$D$14*100</f>
        <v>94.067796610169481</v>
      </c>
      <c r="O18">
        <f t="shared" si="9"/>
        <v>10.541989279332938</v>
      </c>
      <c r="S18">
        <f t="shared" si="10"/>
        <v>119.4915254237288</v>
      </c>
      <c r="T18">
        <f t="shared" si="11"/>
        <v>6.9684335914234676</v>
      </c>
    </row>
    <row r="19" spans="1:20" x14ac:dyDescent="0.35">
      <c r="D19">
        <f t="shared" si="4"/>
        <v>83.898305084745758</v>
      </c>
      <c r="E19">
        <f t="shared" si="5"/>
        <v>94.341870160810018</v>
      </c>
      <c r="I19">
        <f t="shared" ref="I19" si="14">I8/$D$14*100</f>
        <v>111.86440677966101</v>
      </c>
      <c r="J19">
        <f t="shared" si="7"/>
        <v>104.34782608695652</v>
      </c>
      <c r="N19">
        <f t="shared" ref="N19" si="15">N8/$D$14*100</f>
        <v>71.186440677966104</v>
      </c>
      <c r="O19">
        <f t="shared" si="9"/>
        <v>8.755211435378202</v>
      </c>
      <c r="S19">
        <f t="shared" si="10"/>
        <v>40.677966101694913</v>
      </c>
      <c r="T19">
        <f t="shared" si="11"/>
        <v>7.5044669446098871</v>
      </c>
    </row>
    <row r="20" spans="1:20" x14ac:dyDescent="0.35">
      <c r="D20">
        <f t="shared" si="4"/>
        <v>109.32203389830508</v>
      </c>
      <c r="E20">
        <f t="shared" si="5"/>
        <v>114.88981536628945</v>
      </c>
      <c r="I20">
        <f t="shared" ref="I20" si="16">I9/$D$14*100</f>
        <v>96.610169491525426</v>
      </c>
      <c r="J20">
        <f t="shared" si="7"/>
        <v>102.91840381179273</v>
      </c>
      <c r="N20">
        <f t="shared" ref="N20" si="17">N9/$D$14*100</f>
        <v>96.610169491525426</v>
      </c>
      <c r="O20">
        <f t="shared" si="9"/>
        <v>21.44133412745682</v>
      </c>
      <c r="S20">
        <f t="shared" si="10"/>
        <v>55.932203389830505</v>
      </c>
      <c r="T20">
        <f t="shared" si="11"/>
        <v>9.6486003573555692</v>
      </c>
    </row>
    <row r="21" spans="1:20" x14ac:dyDescent="0.35">
      <c r="D21">
        <f t="shared" si="4"/>
        <v>99.152542372881342</v>
      </c>
      <c r="E21">
        <f t="shared" si="5"/>
        <v>106.31328171530674</v>
      </c>
      <c r="I21">
        <f t="shared" ref="I21" si="18">I10/$D$14*100</f>
        <v>114.40677966101693</v>
      </c>
      <c r="J21">
        <f t="shared" si="7"/>
        <v>90.768314472900542</v>
      </c>
      <c r="N21">
        <f t="shared" ref="N21" si="19">N10/$D$14*100</f>
        <v>61.016949152542367</v>
      </c>
      <c r="O21">
        <f t="shared" si="9"/>
        <v>13.400833829660513</v>
      </c>
      <c r="S21">
        <f t="shared" si="10"/>
        <v>73.72881355932202</v>
      </c>
      <c r="T21">
        <f t="shared" si="11"/>
        <v>6.253722453841573</v>
      </c>
    </row>
    <row r="22" spans="1:20" x14ac:dyDescent="0.35">
      <c r="D22">
        <f t="shared" si="4"/>
        <v>106.77966101694916</v>
      </c>
      <c r="E22">
        <f t="shared" si="5"/>
        <v>103.09708159618822</v>
      </c>
      <c r="I22">
        <f t="shared" ref="I22" si="20">I11/$D$14*100</f>
        <v>104.2372881355932</v>
      </c>
      <c r="J22">
        <f t="shared" si="7"/>
        <v>96.307325789160231</v>
      </c>
      <c r="N22">
        <f t="shared" ref="N22" si="21">N11/$D$14*100</f>
        <v>53.389830508474581</v>
      </c>
      <c r="O22">
        <f t="shared" si="9"/>
        <v>50.565812983919002</v>
      </c>
      <c r="S22">
        <f t="shared" si="10"/>
        <v>66.101694915254242</v>
      </c>
      <c r="T22">
        <f t="shared" si="11"/>
        <v>11.614055985705777</v>
      </c>
    </row>
    <row r="23" spans="1:20" x14ac:dyDescent="0.35">
      <c r="D23">
        <f t="shared" si="4"/>
        <v>91.52542372881355</v>
      </c>
      <c r="E23">
        <f t="shared" si="5"/>
        <v>92.733770101250741</v>
      </c>
      <c r="I23">
        <f t="shared" ref="I23" si="22">I12/$D$14*100</f>
        <v>94.067796610169481</v>
      </c>
      <c r="J23">
        <f t="shared" si="7"/>
        <v>68.254913639070878</v>
      </c>
      <c r="N23">
        <f t="shared" ref="N23" si="23">N12/$D$14*100</f>
        <v>94.067796610169481</v>
      </c>
      <c r="O23">
        <f t="shared" si="9"/>
        <v>8.755211435378202</v>
      </c>
      <c r="S23">
        <f t="shared" si="10"/>
        <v>96.610169491525426</v>
      </c>
      <c r="T23">
        <f t="shared" si="11"/>
        <v>8.9338892197736754</v>
      </c>
    </row>
    <row r="24" spans="1:20" x14ac:dyDescent="0.35">
      <c r="D24">
        <f t="shared" si="4"/>
        <v>114.40677966101693</v>
      </c>
      <c r="E24">
        <f t="shared" si="5"/>
        <v>80.226325193567604</v>
      </c>
      <c r="I24">
        <f t="shared" ref="I24" si="24">I13/$D$14*100</f>
        <v>83.898305084745758</v>
      </c>
      <c r="J24">
        <f t="shared" si="7"/>
        <v>93.627159023228117</v>
      </c>
      <c r="N24">
        <f t="shared" ref="N24" si="25">N13/$D$14*100</f>
        <v>78.813559322033882</v>
      </c>
      <c r="O24">
        <f t="shared" si="9"/>
        <v>8.2191780821917817</v>
      </c>
      <c r="S24">
        <f t="shared" si="10"/>
        <v>101.69491525423729</v>
      </c>
      <c r="T24">
        <f t="shared" si="11"/>
        <v>11.25670041691483</v>
      </c>
    </row>
    <row r="26" spans="1:20" x14ac:dyDescent="0.35">
      <c r="A26" s="45" t="s">
        <v>7</v>
      </c>
      <c r="B26" s="45"/>
      <c r="C26" s="45"/>
    </row>
    <row r="27" spans="1:20" x14ac:dyDescent="0.35">
      <c r="B27" s="40" t="s">
        <v>365</v>
      </c>
      <c r="C27" s="40"/>
      <c r="D27" s="40"/>
      <c r="E27" s="40"/>
      <c r="M27" s="40" t="s">
        <v>369</v>
      </c>
      <c r="N27" s="40"/>
      <c r="O27" s="40"/>
      <c r="P27" s="40"/>
    </row>
    <row r="28" spans="1:20" x14ac:dyDescent="0.35">
      <c r="B28" s="31" t="s">
        <v>254</v>
      </c>
      <c r="C28" s="31" t="s">
        <v>17</v>
      </c>
      <c r="D28" s="31" t="s">
        <v>5</v>
      </c>
      <c r="E28" s="31" t="s">
        <v>307</v>
      </c>
      <c r="M28" s="31" t="s">
        <v>254</v>
      </c>
      <c r="N28" s="31" t="s">
        <v>17</v>
      </c>
      <c r="O28" s="31" t="s">
        <v>5</v>
      </c>
      <c r="P28" s="31" t="s">
        <v>307</v>
      </c>
    </row>
    <row r="29" spans="1:20" x14ac:dyDescent="0.35">
      <c r="B29">
        <v>111.86440677966101</v>
      </c>
      <c r="C29" s="3">
        <v>66.101694915254242</v>
      </c>
      <c r="D29" s="3">
        <v>86.440677966101688</v>
      </c>
      <c r="E29" s="3">
        <v>86.440677966101688</v>
      </c>
      <c r="M29">
        <v>98.808814770696856</v>
      </c>
      <c r="N29" s="3">
        <v>92.55509231685528</v>
      </c>
      <c r="O29" s="3">
        <v>14.472900536033354</v>
      </c>
      <c r="P29" s="3">
        <v>4.4669446098868377</v>
      </c>
    </row>
    <row r="30" spans="1:20" x14ac:dyDescent="0.35">
      <c r="B30">
        <v>73.72881355932202</v>
      </c>
      <c r="C30" s="3">
        <v>78.813559322033882</v>
      </c>
      <c r="D30" s="3">
        <v>78.813559322033882</v>
      </c>
      <c r="E30" s="3">
        <v>63.559322033898304</v>
      </c>
      <c r="M30">
        <v>99.880881477069693</v>
      </c>
      <c r="N30" s="3">
        <v>94.341870160810018</v>
      </c>
      <c r="O30" s="3">
        <v>18.939845145920192</v>
      </c>
      <c r="P30" s="3">
        <v>11.25670041691483</v>
      </c>
    </row>
    <row r="31" spans="1:20" x14ac:dyDescent="0.35">
      <c r="B31">
        <v>109.32203389830508</v>
      </c>
      <c r="C31" s="3">
        <v>78.813559322033882</v>
      </c>
      <c r="D31" s="3">
        <v>94.067796610169481</v>
      </c>
      <c r="E31" s="3">
        <v>119.4915254237288</v>
      </c>
      <c r="M31">
        <v>109.70815961882074</v>
      </c>
      <c r="N31" s="3">
        <v>80.583680762358554</v>
      </c>
      <c r="O31" s="3">
        <v>10.541989279332938</v>
      </c>
      <c r="P31" s="3">
        <v>6.9684335914234676</v>
      </c>
    </row>
    <row r="32" spans="1:20" x14ac:dyDescent="0.35">
      <c r="B32">
        <v>83.898305084745758</v>
      </c>
      <c r="C32" s="3">
        <v>111.86440677966101</v>
      </c>
      <c r="D32" s="3">
        <v>71.186440677966104</v>
      </c>
      <c r="E32" s="3">
        <v>40.677966101694913</v>
      </c>
      <c r="M32">
        <v>94.341870160810018</v>
      </c>
      <c r="N32" s="3">
        <v>104.34782608695652</v>
      </c>
      <c r="O32" s="3">
        <v>8.755211435378202</v>
      </c>
      <c r="P32" s="3">
        <v>7.5044669446098871</v>
      </c>
    </row>
    <row r="33" spans="2:18" x14ac:dyDescent="0.35">
      <c r="B33">
        <v>109.32203389830508</v>
      </c>
      <c r="C33" s="3">
        <v>96.610169491525426</v>
      </c>
      <c r="D33" s="3">
        <v>96.610169491525426</v>
      </c>
      <c r="E33" s="3">
        <v>55.932203389830505</v>
      </c>
      <c r="M33">
        <v>114.88981536628945</v>
      </c>
      <c r="N33" s="3">
        <v>102.91840381179273</v>
      </c>
      <c r="O33" s="3">
        <v>21.44133412745682</v>
      </c>
      <c r="P33" s="3">
        <v>9.6486003573555692</v>
      </c>
    </row>
    <row r="34" spans="2:18" x14ac:dyDescent="0.35">
      <c r="B34">
        <v>99.152542372881342</v>
      </c>
      <c r="C34" s="3">
        <v>114.40677966101693</v>
      </c>
      <c r="D34" s="3">
        <v>61.016949152542367</v>
      </c>
      <c r="E34" s="3">
        <v>73.72881355932202</v>
      </c>
      <c r="M34">
        <v>106.31328171530674</v>
      </c>
      <c r="N34" s="3">
        <v>90.768314472900542</v>
      </c>
      <c r="O34" s="3">
        <v>13.400833829660513</v>
      </c>
      <c r="P34" s="3">
        <v>6.253722453841573</v>
      </c>
    </row>
    <row r="35" spans="2:18" x14ac:dyDescent="0.35">
      <c r="B35">
        <v>106.77966101694916</v>
      </c>
      <c r="C35" s="3">
        <v>104.2372881355932</v>
      </c>
      <c r="D35" s="3">
        <v>53.389830508474581</v>
      </c>
      <c r="E35" s="3">
        <v>66.101694915254242</v>
      </c>
      <c r="M35">
        <v>103.09708159618822</v>
      </c>
      <c r="N35" s="3">
        <v>96.307325789160231</v>
      </c>
      <c r="O35" s="3">
        <v>50.565812983919002</v>
      </c>
      <c r="P35" s="3">
        <v>11.614055985705777</v>
      </c>
    </row>
    <row r="36" spans="2:18" x14ac:dyDescent="0.35">
      <c r="B36">
        <v>91.52542372881355</v>
      </c>
      <c r="C36" s="3">
        <v>94.067796610169481</v>
      </c>
      <c r="D36" s="3">
        <v>94.067796610169481</v>
      </c>
      <c r="E36" s="3">
        <v>96.610169491525426</v>
      </c>
      <c r="M36">
        <v>92.733770101250741</v>
      </c>
      <c r="N36" s="3">
        <v>68.254913639070878</v>
      </c>
      <c r="O36" s="3">
        <v>8.755211435378202</v>
      </c>
      <c r="P36" s="3">
        <v>8.9338892197736754</v>
      </c>
    </row>
    <row r="37" spans="2:18" x14ac:dyDescent="0.35">
      <c r="B37">
        <v>114.40677966101693</v>
      </c>
      <c r="C37" s="3">
        <v>83.898305084745758</v>
      </c>
      <c r="D37" s="3">
        <v>78.813559322033882</v>
      </c>
      <c r="E37" s="3">
        <v>101.69491525423729</v>
      </c>
      <c r="M37">
        <v>80.226325193567604</v>
      </c>
      <c r="N37" s="3">
        <v>93.627159023228117</v>
      </c>
      <c r="O37" s="3">
        <v>8.2191780821917817</v>
      </c>
      <c r="P37" s="3">
        <v>11.25670041691483</v>
      </c>
    </row>
    <row r="39" spans="2:18" x14ac:dyDescent="0.35">
      <c r="B39" s="45" t="s">
        <v>46</v>
      </c>
      <c r="C39" s="45"/>
      <c r="M39" s="45" t="s">
        <v>46</v>
      </c>
      <c r="N39" s="45"/>
    </row>
    <row r="40" spans="2:18" x14ac:dyDescent="0.35">
      <c r="B40" s="4" t="s">
        <v>49</v>
      </c>
      <c r="C40" s="3" t="s">
        <v>370</v>
      </c>
      <c r="D40" s="3"/>
      <c r="E40" s="3"/>
      <c r="F40" s="3"/>
      <c r="G40" s="3"/>
      <c r="M40" s="4" t="s">
        <v>49</v>
      </c>
      <c r="N40" s="3" t="s">
        <v>371</v>
      </c>
      <c r="O40" s="3"/>
      <c r="P40" s="3"/>
      <c r="Q40" s="3"/>
      <c r="R40" s="3"/>
    </row>
    <row r="41" spans="2:18" x14ac:dyDescent="0.35">
      <c r="B41" s="4" t="s">
        <v>54</v>
      </c>
      <c r="C41" s="3" t="s">
        <v>267</v>
      </c>
      <c r="D41" s="3"/>
      <c r="E41" s="3"/>
      <c r="F41" s="3"/>
      <c r="G41" s="3"/>
      <c r="M41" s="4" t="s">
        <v>54</v>
      </c>
      <c r="N41" s="3" t="s">
        <v>267</v>
      </c>
      <c r="O41" s="3"/>
      <c r="P41" s="3"/>
      <c r="Q41" s="3"/>
      <c r="R41" s="3"/>
    </row>
    <row r="42" spans="2:18" x14ac:dyDescent="0.35">
      <c r="B42" s="4" t="s">
        <v>58</v>
      </c>
      <c r="C42" s="3" t="s">
        <v>59</v>
      </c>
      <c r="D42" s="3"/>
      <c r="E42" s="3"/>
      <c r="F42" s="3"/>
      <c r="G42" s="3"/>
      <c r="M42" s="4" t="s">
        <v>58</v>
      </c>
      <c r="N42" s="3" t="s">
        <v>59</v>
      </c>
      <c r="O42" s="3"/>
      <c r="P42" s="3"/>
      <c r="Q42" s="3"/>
      <c r="R42" s="3"/>
    </row>
    <row r="43" spans="2:18" x14ac:dyDescent="0.35">
      <c r="B43" s="4"/>
      <c r="C43" s="3"/>
      <c r="D43" s="3"/>
      <c r="E43" s="3"/>
      <c r="F43" s="3"/>
      <c r="G43" s="3"/>
      <c r="M43" s="4"/>
      <c r="N43" s="3"/>
      <c r="O43" s="3"/>
      <c r="P43" s="3"/>
      <c r="Q43" s="3"/>
      <c r="R43" s="3"/>
    </row>
    <row r="44" spans="2:18" x14ac:dyDescent="0.35">
      <c r="B44" s="4" t="s">
        <v>64</v>
      </c>
      <c r="C44" s="3"/>
      <c r="D44" s="3"/>
      <c r="E44" s="3"/>
      <c r="F44" s="3"/>
      <c r="G44" s="3"/>
      <c r="M44" s="4" t="s">
        <v>64</v>
      </c>
      <c r="N44" s="3"/>
      <c r="O44" s="3"/>
      <c r="P44" s="3"/>
      <c r="Q44" s="3"/>
      <c r="R44" s="3"/>
    </row>
    <row r="45" spans="2:18" x14ac:dyDescent="0.35">
      <c r="B45" s="4" t="s">
        <v>67</v>
      </c>
      <c r="C45" s="3">
        <v>2.99</v>
      </c>
      <c r="D45" s="3"/>
      <c r="E45" s="3"/>
      <c r="F45" s="3"/>
      <c r="G45" s="3"/>
      <c r="M45" s="4" t="s">
        <v>67</v>
      </c>
      <c r="N45" s="3">
        <v>201</v>
      </c>
      <c r="O45" s="3"/>
      <c r="P45" s="3"/>
      <c r="Q45" s="3"/>
      <c r="R45" s="3"/>
    </row>
    <row r="46" spans="2:18" x14ac:dyDescent="0.35">
      <c r="B46" s="4" t="s">
        <v>70</v>
      </c>
      <c r="C46" s="3">
        <v>4.4999999999999998E-2</v>
      </c>
      <c r="D46" s="3"/>
      <c r="E46" s="3"/>
      <c r="F46" s="3"/>
      <c r="G46" s="3"/>
      <c r="M46" s="4" t="s">
        <v>70</v>
      </c>
      <c r="N46" s="3" t="s">
        <v>71</v>
      </c>
      <c r="O46" s="3"/>
      <c r="P46" s="3"/>
      <c r="Q46" s="3"/>
      <c r="R46" s="3"/>
    </row>
    <row r="47" spans="2:18" x14ac:dyDescent="0.35">
      <c r="B47" s="4" t="s">
        <v>74</v>
      </c>
      <c r="C47" s="3" t="s">
        <v>372</v>
      </c>
      <c r="D47" s="3"/>
      <c r="E47" s="3"/>
      <c r="F47" s="3"/>
      <c r="G47" s="3"/>
      <c r="M47" s="4" t="s">
        <v>74</v>
      </c>
      <c r="N47" s="3" t="s">
        <v>75</v>
      </c>
      <c r="O47" s="3"/>
      <c r="P47" s="3"/>
      <c r="Q47" s="3"/>
      <c r="R47" s="3"/>
    </row>
    <row r="48" spans="2:18" x14ac:dyDescent="0.35">
      <c r="B48" s="4" t="s">
        <v>78</v>
      </c>
      <c r="C48" s="3" t="s">
        <v>79</v>
      </c>
      <c r="D48" s="3"/>
      <c r="E48" s="3"/>
      <c r="F48" s="3"/>
      <c r="G48" s="3"/>
      <c r="M48" s="4" t="s">
        <v>78</v>
      </c>
      <c r="N48" s="3" t="s">
        <v>79</v>
      </c>
      <c r="O48" s="3"/>
      <c r="P48" s="3"/>
      <c r="Q48" s="3"/>
      <c r="R48" s="3"/>
    </row>
    <row r="49" spans="2:18" x14ac:dyDescent="0.35">
      <c r="B49" s="4" t="s">
        <v>82</v>
      </c>
      <c r="C49" s="3">
        <v>0.219</v>
      </c>
      <c r="D49" s="3"/>
      <c r="E49" s="3"/>
      <c r="F49" s="3"/>
      <c r="G49" s="3"/>
      <c r="M49" s="4" t="s">
        <v>82</v>
      </c>
      <c r="N49" s="3">
        <v>0.95</v>
      </c>
      <c r="O49" s="3"/>
      <c r="P49" s="3"/>
      <c r="Q49" s="3"/>
      <c r="R49" s="3"/>
    </row>
    <row r="50" spans="2:18" x14ac:dyDescent="0.35">
      <c r="B50" s="4"/>
      <c r="C50" s="3"/>
      <c r="D50" s="3"/>
      <c r="E50" s="3"/>
      <c r="F50" s="3"/>
      <c r="G50" s="3"/>
      <c r="M50" s="4"/>
      <c r="N50" s="3"/>
      <c r="O50" s="3"/>
      <c r="P50" s="3"/>
      <c r="Q50" s="3"/>
      <c r="R50" s="3"/>
    </row>
    <row r="51" spans="2:18" x14ac:dyDescent="0.35">
      <c r="B51" s="4" t="s">
        <v>87</v>
      </c>
      <c r="C51" s="3"/>
      <c r="D51" s="3"/>
      <c r="E51" s="3"/>
      <c r="F51" s="3"/>
      <c r="G51" s="3"/>
      <c r="M51" s="4" t="s">
        <v>87</v>
      </c>
      <c r="N51" s="3"/>
      <c r="O51" s="3"/>
      <c r="P51" s="3"/>
      <c r="Q51" s="3"/>
      <c r="R51" s="3"/>
    </row>
    <row r="52" spans="2:18" x14ac:dyDescent="0.35">
      <c r="B52" s="4" t="s">
        <v>90</v>
      </c>
      <c r="C52" s="3" t="s">
        <v>373</v>
      </c>
      <c r="D52" s="3"/>
      <c r="E52" s="3"/>
      <c r="F52" s="3"/>
      <c r="G52" s="3"/>
      <c r="M52" s="4" t="s">
        <v>90</v>
      </c>
      <c r="N52" s="3" t="s">
        <v>374</v>
      </c>
      <c r="O52" s="3"/>
      <c r="P52" s="3"/>
      <c r="Q52" s="3"/>
      <c r="R52" s="3"/>
    </row>
    <row r="53" spans="2:18" x14ac:dyDescent="0.35">
      <c r="B53" s="4" t="s">
        <v>70</v>
      </c>
      <c r="C53" s="3">
        <v>0.309</v>
      </c>
      <c r="D53" s="3"/>
      <c r="E53" s="3"/>
      <c r="F53" s="3"/>
      <c r="G53" s="3"/>
      <c r="M53" s="4" t="s">
        <v>70</v>
      </c>
      <c r="N53" s="3">
        <v>0.35699999999999998</v>
      </c>
      <c r="O53" s="3"/>
      <c r="P53" s="3"/>
      <c r="Q53" s="3"/>
      <c r="R53" s="3"/>
    </row>
    <row r="54" spans="2:18" x14ac:dyDescent="0.35">
      <c r="B54" s="4" t="s">
        <v>74</v>
      </c>
      <c r="C54" s="3" t="s">
        <v>97</v>
      </c>
      <c r="D54" s="3"/>
      <c r="E54" s="3"/>
      <c r="F54" s="3"/>
      <c r="G54" s="3"/>
      <c r="M54" s="4" t="s">
        <v>74</v>
      </c>
      <c r="N54" s="3" t="s">
        <v>97</v>
      </c>
      <c r="O54" s="3"/>
      <c r="P54" s="3"/>
      <c r="Q54" s="3"/>
      <c r="R54" s="3"/>
    </row>
    <row r="55" spans="2:18" x14ac:dyDescent="0.35">
      <c r="B55" s="4" t="s">
        <v>100</v>
      </c>
      <c r="C55" s="3" t="s">
        <v>101</v>
      </c>
      <c r="D55" s="3"/>
      <c r="E55" s="3"/>
      <c r="F55" s="3"/>
      <c r="G55" s="3"/>
      <c r="M55" s="4" t="s">
        <v>100</v>
      </c>
      <c r="N55" s="3" t="s">
        <v>101</v>
      </c>
      <c r="O55" s="3"/>
      <c r="P55" s="3"/>
      <c r="Q55" s="3"/>
      <c r="R55" s="3"/>
    </row>
    <row r="56" spans="2:18" x14ac:dyDescent="0.35">
      <c r="B56" s="4"/>
      <c r="C56" s="3"/>
      <c r="D56" s="3"/>
      <c r="E56" s="3"/>
      <c r="F56" s="3"/>
      <c r="G56" s="3"/>
      <c r="M56" s="4"/>
      <c r="N56" s="3"/>
      <c r="O56" s="3"/>
      <c r="P56" s="3"/>
      <c r="Q56" s="3"/>
      <c r="R56" s="3"/>
    </row>
    <row r="57" spans="2:18" x14ac:dyDescent="0.35">
      <c r="B57" s="4" t="s">
        <v>106</v>
      </c>
      <c r="C57" s="3"/>
      <c r="D57" s="3"/>
      <c r="E57" s="3"/>
      <c r="F57" s="3"/>
      <c r="G57" s="3"/>
      <c r="M57" s="4" t="s">
        <v>106</v>
      </c>
      <c r="N57" s="3"/>
      <c r="O57" s="3"/>
      <c r="P57" s="3"/>
      <c r="Q57" s="3"/>
      <c r="R57" s="3"/>
    </row>
    <row r="58" spans="2:18" x14ac:dyDescent="0.35">
      <c r="B58" s="4" t="s">
        <v>109</v>
      </c>
      <c r="C58" s="3">
        <v>3.27</v>
      </c>
      <c r="D58" s="3"/>
      <c r="E58" s="3"/>
      <c r="F58" s="3"/>
      <c r="G58" s="3"/>
      <c r="M58" s="4" t="s">
        <v>109</v>
      </c>
      <c r="N58" s="3">
        <v>15.6</v>
      </c>
      <c r="O58" s="3"/>
      <c r="P58" s="3"/>
      <c r="Q58" s="3"/>
      <c r="R58" s="3"/>
    </row>
    <row r="59" spans="2:18" x14ac:dyDescent="0.35">
      <c r="B59" s="4" t="s">
        <v>70</v>
      </c>
      <c r="C59" s="3">
        <v>0.35199999999999998</v>
      </c>
      <c r="D59" s="3"/>
      <c r="E59" s="3"/>
      <c r="F59" s="3"/>
      <c r="G59" s="3"/>
      <c r="M59" s="4" t="s">
        <v>70</v>
      </c>
      <c r="N59" s="3">
        <v>1E-3</v>
      </c>
      <c r="O59" s="3"/>
      <c r="P59" s="3"/>
      <c r="Q59" s="3"/>
      <c r="R59" s="3"/>
    </row>
    <row r="60" spans="2:18" x14ac:dyDescent="0.35">
      <c r="B60" s="4" t="s">
        <v>74</v>
      </c>
      <c r="C60" s="3" t="s">
        <v>97</v>
      </c>
      <c r="D60" s="3"/>
      <c r="E60" s="3"/>
      <c r="F60" s="3"/>
      <c r="G60" s="3"/>
      <c r="M60" s="4" t="s">
        <v>74</v>
      </c>
      <c r="N60" s="3" t="s">
        <v>270</v>
      </c>
      <c r="O60" s="3"/>
      <c r="P60" s="3"/>
      <c r="Q60" s="3"/>
      <c r="R60" s="3"/>
    </row>
    <row r="61" spans="2:18" x14ac:dyDescent="0.35">
      <c r="B61" s="4" t="s">
        <v>100</v>
      </c>
      <c r="C61" s="3" t="s">
        <v>101</v>
      </c>
      <c r="D61" s="3"/>
      <c r="E61" s="3"/>
      <c r="F61" s="3"/>
      <c r="G61" s="3"/>
      <c r="M61" s="4" t="s">
        <v>100</v>
      </c>
      <c r="N61" s="3" t="s">
        <v>79</v>
      </c>
      <c r="O61" s="3"/>
      <c r="P61" s="3"/>
      <c r="Q61" s="3"/>
      <c r="R61" s="3"/>
    </row>
    <row r="62" spans="2:18" x14ac:dyDescent="0.35">
      <c r="B62" s="4"/>
      <c r="C62" s="3"/>
      <c r="D62" s="3"/>
      <c r="E62" s="3"/>
      <c r="F62" s="3"/>
      <c r="G62" s="3"/>
      <c r="M62" s="4"/>
      <c r="N62" s="3"/>
      <c r="O62" s="3"/>
      <c r="P62" s="3"/>
      <c r="Q62" s="3"/>
      <c r="R62" s="3"/>
    </row>
    <row r="63" spans="2:18" x14ac:dyDescent="0.35">
      <c r="B63" s="4" t="s">
        <v>120</v>
      </c>
      <c r="C63" s="3" t="s">
        <v>121</v>
      </c>
      <c r="D63" s="3" t="s">
        <v>122</v>
      </c>
      <c r="E63" s="3" t="s">
        <v>123</v>
      </c>
      <c r="F63" s="3" t="s">
        <v>124</v>
      </c>
      <c r="G63" s="3" t="s">
        <v>125</v>
      </c>
      <c r="M63" s="4" t="s">
        <v>120</v>
      </c>
      <c r="N63" s="3" t="s">
        <v>121</v>
      </c>
      <c r="O63" s="3" t="s">
        <v>122</v>
      </c>
      <c r="P63" s="3" t="s">
        <v>123</v>
      </c>
      <c r="Q63" s="3" t="s">
        <v>124</v>
      </c>
      <c r="R63" s="3" t="s">
        <v>125</v>
      </c>
    </row>
    <row r="64" spans="2:18" x14ac:dyDescent="0.35">
      <c r="B64" s="4" t="s">
        <v>128</v>
      </c>
      <c r="C64" s="3">
        <v>2960</v>
      </c>
      <c r="D64" s="3">
        <v>3</v>
      </c>
      <c r="E64" s="3">
        <v>987</v>
      </c>
      <c r="F64" s="3" t="s">
        <v>375</v>
      </c>
      <c r="G64" s="3" t="s">
        <v>376</v>
      </c>
      <c r="M64" s="4" t="s">
        <v>128</v>
      </c>
      <c r="N64" s="3">
        <v>62383</v>
      </c>
      <c r="O64" s="3">
        <v>3</v>
      </c>
      <c r="P64" s="3">
        <v>20794</v>
      </c>
      <c r="Q64" s="3" t="s">
        <v>377</v>
      </c>
      <c r="R64" s="3" t="s">
        <v>130</v>
      </c>
    </row>
    <row r="65" spans="2:21" x14ac:dyDescent="0.35">
      <c r="B65" s="4" t="s">
        <v>132</v>
      </c>
      <c r="C65" s="3">
        <v>10553</v>
      </c>
      <c r="D65" s="3">
        <v>32</v>
      </c>
      <c r="E65" s="3">
        <v>330</v>
      </c>
      <c r="F65" s="3"/>
      <c r="G65" s="3"/>
      <c r="M65" s="4" t="s">
        <v>132</v>
      </c>
      <c r="N65" s="3">
        <v>3310</v>
      </c>
      <c r="O65" s="3">
        <v>32</v>
      </c>
      <c r="P65" s="3">
        <v>103</v>
      </c>
      <c r="Q65" s="3"/>
      <c r="R65" s="3"/>
    </row>
    <row r="66" spans="2:21" x14ac:dyDescent="0.35">
      <c r="B66" s="4" t="s">
        <v>133</v>
      </c>
      <c r="C66" s="3">
        <v>13513</v>
      </c>
      <c r="D66" s="3">
        <v>35</v>
      </c>
      <c r="E66" s="3"/>
      <c r="F66" s="3"/>
      <c r="G66" s="3"/>
      <c r="M66" s="4" t="s">
        <v>133</v>
      </c>
      <c r="N66" s="3">
        <v>65692</v>
      </c>
      <c r="O66" s="3">
        <v>35</v>
      </c>
      <c r="P66" s="3"/>
      <c r="Q66" s="3"/>
      <c r="R66" s="3"/>
    </row>
    <row r="67" spans="2:21" x14ac:dyDescent="0.35">
      <c r="B67" s="4"/>
      <c r="C67" s="3"/>
      <c r="D67" s="3"/>
      <c r="E67" s="3"/>
      <c r="F67" s="3"/>
      <c r="G67" s="3"/>
      <c r="M67" s="4"/>
      <c r="N67" s="3"/>
      <c r="O67" s="3"/>
      <c r="P67" s="3"/>
      <c r="Q67" s="3"/>
      <c r="R67" s="3"/>
    </row>
    <row r="68" spans="2:21" x14ac:dyDescent="0.35">
      <c r="B68" s="4" t="s">
        <v>134</v>
      </c>
      <c r="C68" s="3"/>
      <c r="D68" s="3"/>
      <c r="E68" s="3"/>
      <c r="F68" s="3"/>
      <c r="G68" s="3"/>
      <c r="M68" s="4" t="s">
        <v>134</v>
      </c>
      <c r="N68" s="3"/>
      <c r="O68" s="3"/>
      <c r="P68" s="3"/>
      <c r="Q68" s="3"/>
      <c r="R68" s="3"/>
    </row>
    <row r="69" spans="2:21" x14ac:dyDescent="0.35">
      <c r="B69" s="4" t="s">
        <v>135</v>
      </c>
      <c r="C69" s="3">
        <v>4</v>
      </c>
      <c r="D69" s="3"/>
      <c r="E69" s="3"/>
      <c r="F69" s="3"/>
      <c r="G69" s="3"/>
      <c r="M69" s="4" t="s">
        <v>135</v>
      </c>
      <c r="N69" s="3">
        <v>4</v>
      </c>
      <c r="O69" s="3"/>
      <c r="P69" s="3"/>
      <c r="Q69" s="3"/>
      <c r="R69" s="3"/>
    </row>
    <row r="70" spans="2:21" x14ac:dyDescent="0.35">
      <c r="B70" s="4" t="s">
        <v>136</v>
      </c>
      <c r="C70" s="3">
        <v>36</v>
      </c>
      <c r="D70" s="3"/>
      <c r="E70" s="3"/>
      <c r="F70" s="3"/>
      <c r="G70" s="3"/>
      <c r="M70" s="4" t="s">
        <v>136</v>
      </c>
      <c r="N70" s="3">
        <v>36</v>
      </c>
      <c r="O70" s="3"/>
      <c r="P70" s="3"/>
      <c r="Q70" s="3"/>
      <c r="R70" s="3"/>
    </row>
    <row r="72" spans="2:21" x14ac:dyDescent="0.35">
      <c r="B72" s="4" t="s">
        <v>137</v>
      </c>
      <c r="C72" s="3">
        <v>1</v>
      </c>
      <c r="D72" s="3"/>
      <c r="E72" s="3"/>
      <c r="F72" s="3"/>
      <c r="G72" s="3"/>
      <c r="H72" s="3"/>
      <c r="I72" s="3"/>
      <c r="J72" s="3"/>
      <c r="M72" s="4" t="s">
        <v>137</v>
      </c>
      <c r="N72" s="3">
        <v>1</v>
      </c>
      <c r="O72" s="3"/>
      <c r="P72" s="3"/>
      <c r="Q72" s="3"/>
      <c r="R72" s="3"/>
      <c r="S72" s="3"/>
      <c r="T72" s="3"/>
      <c r="U72" s="3"/>
    </row>
    <row r="73" spans="2:21" x14ac:dyDescent="0.35">
      <c r="B73" s="4" t="s">
        <v>138</v>
      </c>
      <c r="C73" s="3">
        <v>6</v>
      </c>
      <c r="D73" s="3"/>
      <c r="E73" s="3"/>
      <c r="F73" s="3"/>
      <c r="G73" s="3"/>
      <c r="H73" s="3"/>
      <c r="I73" s="3"/>
      <c r="J73" s="3"/>
      <c r="M73" s="4" t="s">
        <v>138</v>
      </c>
      <c r="N73" s="3">
        <v>6</v>
      </c>
      <c r="O73" s="3"/>
      <c r="P73" s="3"/>
      <c r="Q73" s="3"/>
      <c r="R73" s="3"/>
      <c r="S73" s="3"/>
      <c r="T73" s="3"/>
      <c r="U73" s="3"/>
    </row>
    <row r="74" spans="2:21" x14ac:dyDescent="0.35">
      <c r="B74" s="4" t="s">
        <v>141</v>
      </c>
      <c r="C74" s="3">
        <v>0.05</v>
      </c>
      <c r="D74" s="3"/>
      <c r="E74" s="3"/>
      <c r="F74" s="3"/>
      <c r="G74" s="3"/>
      <c r="H74" s="3"/>
      <c r="I74" s="3"/>
      <c r="J74" s="3"/>
      <c r="M74" s="4" t="s">
        <v>141</v>
      </c>
      <c r="N74" s="3">
        <v>0.05</v>
      </c>
      <c r="O74" s="3"/>
      <c r="P74" s="3"/>
      <c r="Q74" s="3"/>
      <c r="R74" s="3"/>
      <c r="S74" s="3"/>
      <c r="T74" s="3"/>
      <c r="U74" s="3"/>
    </row>
    <row r="75" spans="2:21" x14ac:dyDescent="0.35">
      <c r="B75" s="4"/>
      <c r="C75" s="3"/>
      <c r="D75" s="3"/>
      <c r="E75" s="3"/>
      <c r="F75" s="3"/>
      <c r="G75" s="3"/>
      <c r="H75" s="3"/>
      <c r="I75" s="3"/>
      <c r="J75" s="3"/>
      <c r="M75" s="4"/>
      <c r="N75" s="3"/>
      <c r="O75" s="3"/>
      <c r="P75" s="3"/>
      <c r="Q75" s="3"/>
      <c r="R75" s="3"/>
      <c r="S75" s="3"/>
      <c r="T75" s="3"/>
      <c r="U75" s="3"/>
    </row>
    <row r="76" spans="2:21" x14ac:dyDescent="0.35">
      <c r="B76" s="4" t="s">
        <v>273</v>
      </c>
      <c r="C76" s="3" t="s">
        <v>145</v>
      </c>
      <c r="D76" s="3" t="s">
        <v>146</v>
      </c>
      <c r="E76" s="3" t="s">
        <v>147</v>
      </c>
      <c r="F76" s="3" t="s">
        <v>148</v>
      </c>
      <c r="G76" s="3" t="s">
        <v>149</v>
      </c>
      <c r="H76" s="3"/>
      <c r="I76" s="3"/>
      <c r="J76" s="3"/>
      <c r="M76" s="4" t="s">
        <v>273</v>
      </c>
      <c r="N76" s="3" t="s">
        <v>145</v>
      </c>
      <c r="O76" s="3" t="s">
        <v>146</v>
      </c>
      <c r="P76" s="3" t="s">
        <v>147</v>
      </c>
      <c r="Q76" s="3" t="s">
        <v>148</v>
      </c>
      <c r="R76" s="3" t="s">
        <v>149</v>
      </c>
      <c r="S76" s="3"/>
      <c r="T76" s="3"/>
      <c r="U76" s="3"/>
    </row>
    <row r="77" spans="2:21" x14ac:dyDescent="0.35">
      <c r="B77" s="4" t="s">
        <v>328</v>
      </c>
      <c r="C77" s="3">
        <v>7.91</v>
      </c>
      <c r="D77" s="3" t="s">
        <v>378</v>
      </c>
      <c r="E77" s="3" t="s">
        <v>101</v>
      </c>
      <c r="F77" s="3" t="s">
        <v>97</v>
      </c>
      <c r="G77" s="3">
        <v>0.79200000000000004</v>
      </c>
      <c r="H77" s="3" t="s">
        <v>276</v>
      </c>
      <c r="I77" s="3"/>
      <c r="J77" s="3"/>
      <c r="M77" s="4" t="s">
        <v>328</v>
      </c>
      <c r="N77" s="3">
        <v>8.48</v>
      </c>
      <c r="O77" s="3" t="s">
        <v>379</v>
      </c>
      <c r="P77" s="3" t="s">
        <v>101</v>
      </c>
      <c r="Q77" s="3" t="s">
        <v>97</v>
      </c>
      <c r="R77" s="3">
        <v>0.307</v>
      </c>
      <c r="S77" s="3" t="s">
        <v>276</v>
      </c>
      <c r="T77" s="3"/>
      <c r="U77" s="3"/>
    </row>
    <row r="78" spans="2:21" x14ac:dyDescent="0.35">
      <c r="B78" s="4" t="s">
        <v>380</v>
      </c>
      <c r="C78" s="3">
        <v>20.6</v>
      </c>
      <c r="D78" s="3" t="s">
        <v>381</v>
      </c>
      <c r="E78" s="3" t="s">
        <v>101</v>
      </c>
      <c r="F78" s="3" t="s">
        <v>97</v>
      </c>
      <c r="G78" s="3">
        <v>9.6000000000000002E-2</v>
      </c>
      <c r="H78" s="3" t="s">
        <v>280</v>
      </c>
      <c r="I78" s="3"/>
      <c r="J78" s="3"/>
      <c r="M78" s="4" t="s">
        <v>380</v>
      </c>
      <c r="N78" s="3">
        <v>82.8</v>
      </c>
      <c r="O78" s="3" t="s">
        <v>382</v>
      </c>
      <c r="P78" s="3" t="s">
        <v>79</v>
      </c>
      <c r="Q78" s="3" t="s">
        <v>75</v>
      </c>
      <c r="R78" s="3" t="s">
        <v>71</v>
      </c>
      <c r="S78" s="3" t="s">
        <v>280</v>
      </c>
      <c r="T78" s="3"/>
      <c r="U78" s="3"/>
    </row>
    <row r="79" spans="2:21" x14ac:dyDescent="0.35">
      <c r="B79" s="4" t="s">
        <v>383</v>
      </c>
      <c r="C79" s="3">
        <v>21.8</v>
      </c>
      <c r="D79" s="3" t="s">
        <v>384</v>
      </c>
      <c r="E79" s="3" t="s">
        <v>101</v>
      </c>
      <c r="F79" s="3" t="s">
        <v>97</v>
      </c>
      <c r="G79" s="3">
        <v>7.1999999999999995E-2</v>
      </c>
      <c r="H79" s="3" t="s">
        <v>267</v>
      </c>
      <c r="I79" s="3"/>
      <c r="J79" s="3"/>
      <c r="M79" s="4" t="s">
        <v>383</v>
      </c>
      <c r="N79" s="3">
        <v>91.3</v>
      </c>
      <c r="O79" s="3" t="s">
        <v>385</v>
      </c>
      <c r="P79" s="3" t="s">
        <v>79</v>
      </c>
      <c r="Q79" s="3" t="s">
        <v>75</v>
      </c>
      <c r="R79" s="3" t="s">
        <v>71</v>
      </c>
      <c r="S79" s="3" t="s">
        <v>267</v>
      </c>
      <c r="T79" s="3"/>
      <c r="U79" s="3"/>
    </row>
    <row r="80" spans="2:21" x14ac:dyDescent="0.35">
      <c r="B80" s="4" t="s">
        <v>386</v>
      </c>
      <c r="C80" s="3">
        <v>12.7</v>
      </c>
      <c r="D80" s="3" t="s">
        <v>387</v>
      </c>
      <c r="E80" s="3" t="s">
        <v>101</v>
      </c>
      <c r="F80" s="3" t="s">
        <v>97</v>
      </c>
      <c r="G80" s="3">
        <v>0.45800000000000002</v>
      </c>
      <c r="H80" s="3" t="s">
        <v>287</v>
      </c>
      <c r="I80" s="3"/>
      <c r="J80" s="3"/>
      <c r="M80" s="4" t="s">
        <v>386</v>
      </c>
      <c r="N80" s="3">
        <v>74.3</v>
      </c>
      <c r="O80" s="3" t="s">
        <v>388</v>
      </c>
      <c r="P80" s="3" t="s">
        <v>79</v>
      </c>
      <c r="Q80" s="3" t="s">
        <v>75</v>
      </c>
      <c r="R80" s="3" t="s">
        <v>71</v>
      </c>
      <c r="S80" s="3" t="s">
        <v>287</v>
      </c>
      <c r="T80" s="3"/>
      <c r="U80" s="3"/>
    </row>
    <row r="81" spans="2:21" x14ac:dyDescent="0.35">
      <c r="B81" s="4" t="s">
        <v>389</v>
      </c>
      <c r="C81" s="3">
        <v>13.8</v>
      </c>
      <c r="D81" s="3" t="s">
        <v>390</v>
      </c>
      <c r="E81" s="3" t="s">
        <v>101</v>
      </c>
      <c r="F81" s="3" t="s">
        <v>97</v>
      </c>
      <c r="G81" s="3">
        <v>0.38400000000000001</v>
      </c>
      <c r="H81" s="3" t="s">
        <v>291</v>
      </c>
      <c r="I81" s="3"/>
      <c r="J81" s="3"/>
      <c r="M81" s="4" t="s">
        <v>389</v>
      </c>
      <c r="N81" s="3">
        <v>82.9</v>
      </c>
      <c r="O81" s="3" t="s">
        <v>391</v>
      </c>
      <c r="P81" s="3" t="s">
        <v>79</v>
      </c>
      <c r="Q81" s="3" t="s">
        <v>75</v>
      </c>
      <c r="R81" s="3" t="s">
        <v>71</v>
      </c>
      <c r="S81" s="3" t="s">
        <v>291</v>
      </c>
      <c r="T81" s="3"/>
      <c r="U81" s="3"/>
    </row>
    <row r="82" spans="2:21" x14ac:dyDescent="0.35">
      <c r="B82" s="4" t="s">
        <v>392</v>
      </c>
      <c r="C82" s="3">
        <v>1.1299999999999999</v>
      </c>
      <c r="D82" s="3" t="s">
        <v>393</v>
      </c>
      <c r="E82" s="3" t="s">
        <v>101</v>
      </c>
      <c r="F82" s="3" t="s">
        <v>97</v>
      </c>
      <c r="G82" s="3" t="s">
        <v>394</v>
      </c>
      <c r="H82" s="3" t="s">
        <v>295</v>
      </c>
      <c r="I82" s="3"/>
      <c r="J82" s="3"/>
      <c r="M82" s="4" t="s">
        <v>392</v>
      </c>
      <c r="N82" s="3">
        <v>8.58</v>
      </c>
      <c r="O82" s="3" t="s">
        <v>395</v>
      </c>
      <c r="P82" s="3" t="s">
        <v>101</v>
      </c>
      <c r="Q82" s="3" t="s">
        <v>97</v>
      </c>
      <c r="R82" s="3">
        <v>0.29699999999999999</v>
      </c>
      <c r="S82" s="3" t="s">
        <v>295</v>
      </c>
      <c r="T82" s="3"/>
      <c r="U82" s="3"/>
    </row>
    <row r="83" spans="2:21" x14ac:dyDescent="0.35">
      <c r="B83" s="4"/>
      <c r="C83" s="3"/>
      <c r="D83" s="3"/>
      <c r="E83" s="3"/>
      <c r="F83" s="3"/>
      <c r="G83" s="3"/>
      <c r="H83" s="3"/>
      <c r="I83" s="3"/>
      <c r="J83" s="3"/>
      <c r="M83" s="4"/>
      <c r="N83" s="3"/>
      <c r="O83" s="3"/>
      <c r="P83" s="3"/>
      <c r="Q83" s="3"/>
      <c r="R83" s="3"/>
      <c r="S83" s="3"/>
      <c r="T83" s="3"/>
      <c r="U83" s="3"/>
    </row>
    <row r="84" spans="2:21" x14ac:dyDescent="0.35">
      <c r="B84" s="4" t="s">
        <v>170</v>
      </c>
      <c r="C84" s="3" t="s">
        <v>171</v>
      </c>
      <c r="D84" s="3" t="s">
        <v>172</v>
      </c>
      <c r="E84" s="3" t="s">
        <v>145</v>
      </c>
      <c r="F84" s="3" t="s">
        <v>173</v>
      </c>
      <c r="G84" s="3" t="s">
        <v>174</v>
      </c>
      <c r="H84" s="3" t="s">
        <v>175</v>
      </c>
      <c r="I84" s="3" t="s">
        <v>176</v>
      </c>
      <c r="J84" s="3" t="s">
        <v>122</v>
      </c>
      <c r="M84" s="4" t="s">
        <v>170</v>
      </c>
      <c r="N84" s="3" t="s">
        <v>171</v>
      </c>
      <c r="O84" s="3" t="s">
        <v>172</v>
      </c>
      <c r="P84" s="3" t="s">
        <v>145</v>
      </c>
      <c r="Q84" s="3" t="s">
        <v>173</v>
      </c>
      <c r="R84" s="3" t="s">
        <v>174</v>
      </c>
      <c r="S84" s="3" t="s">
        <v>175</v>
      </c>
      <c r="T84" s="3" t="s">
        <v>176</v>
      </c>
      <c r="U84" s="3" t="s">
        <v>122</v>
      </c>
    </row>
    <row r="85" spans="2:21" x14ac:dyDescent="0.35">
      <c r="B85" s="4" t="s">
        <v>328</v>
      </c>
      <c r="C85" s="3">
        <v>100</v>
      </c>
      <c r="D85" s="3">
        <v>92.1</v>
      </c>
      <c r="E85" s="3">
        <v>7.91</v>
      </c>
      <c r="F85" s="3">
        <v>8.56</v>
      </c>
      <c r="G85" s="3">
        <v>9</v>
      </c>
      <c r="H85" s="3">
        <v>9</v>
      </c>
      <c r="I85" s="3">
        <v>1.31</v>
      </c>
      <c r="J85" s="3">
        <v>32</v>
      </c>
      <c r="M85" s="4" t="s">
        <v>328</v>
      </c>
      <c r="N85" s="3">
        <v>100</v>
      </c>
      <c r="O85" s="3">
        <v>91.5</v>
      </c>
      <c r="P85" s="3">
        <v>8.48</v>
      </c>
      <c r="Q85" s="3">
        <v>4.79</v>
      </c>
      <c r="R85" s="3">
        <v>9</v>
      </c>
      <c r="S85" s="3">
        <v>9</v>
      </c>
      <c r="T85" s="3">
        <v>2.5</v>
      </c>
      <c r="U85" s="3">
        <v>32</v>
      </c>
    </row>
    <row r="86" spans="2:21" x14ac:dyDescent="0.35">
      <c r="B86" s="4" t="s">
        <v>380</v>
      </c>
      <c r="C86" s="3">
        <v>100</v>
      </c>
      <c r="D86" s="3">
        <v>79.400000000000006</v>
      </c>
      <c r="E86" s="3">
        <v>20.6</v>
      </c>
      <c r="F86" s="3">
        <v>8.56</v>
      </c>
      <c r="G86" s="3">
        <v>9</v>
      </c>
      <c r="H86" s="3">
        <v>9</v>
      </c>
      <c r="I86" s="3">
        <v>3.41</v>
      </c>
      <c r="J86" s="3">
        <v>32</v>
      </c>
      <c r="M86" s="4" t="s">
        <v>380</v>
      </c>
      <c r="N86" s="3">
        <v>100</v>
      </c>
      <c r="O86" s="3">
        <v>17.2</v>
      </c>
      <c r="P86" s="3">
        <v>82.8</v>
      </c>
      <c r="Q86" s="3">
        <v>4.79</v>
      </c>
      <c r="R86" s="3">
        <v>9</v>
      </c>
      <c r="S86" s="3">
        <v>9</v>
      </c>
      <c r="T86" s="3">
        <v>24.4</v>
      </c>
      <c r="U86" s="3">
        <v>32</v>
      </c>
    </row>
    <row r="87" spans="2:21" x14ac:dyDescent="0.35">
      <c r="B87" s="4" t="s">
        <v>383</v>
      </c>
      <c r="C87" s="3">
        <v>100</v>
      </c>
      <c r="D87" s="3">
        <v>78.2</v>
      </c>
      <c r="E87" s="3">
        <v>21.8</v>
      </c>
      <c r="F87" s="3">
        <v>8.56</v>
      </c>
      <c r="G87" s="3">
        <v>9</v>
      </c>
      <c r="H87" s="3">
        <v>9</v>
      </c>
      <c r="I87" s="3">
        <v>3.59</v>
      </c>
      <c r="J87" s="3">
        <v>32</v>
      </c>
      <c r="M87" s="4" t="s">
        <v>383</v>
      </c>
      <c r="N87" s="3">
        <v>100</v>
      </c>
      <c r="O87" s="3">
        <v>8.66</v>
      </c>
      <c r="P87" s="3">
        <v>91.3</v>
      </c>
      <c r="Q87" s="3">
        <v>4.79</v>
      </c>
      <c r="R87" s="3">
        <v>9</v>
      </c>
      <c r="S87" s="3">
        <v>9</v>
      </c>
      <c r="T87" s="3">
        <v>26.9</v>
      </c>
      <c r="U87" s="3">
        <v>32</v>
      </c>
    </row>
    <row r="88" spans="2:21" x14ac:dyDescent="0.35">
      <c r="B88" s="4" t="s">
        <v>386</v>
      </c>
      <c r="C88" s="3">
        <v>92.1</v>
      </c>
      <c r="D88" s="3">
        <v>79.400000000000006</v>
      </c>
      <c r="E88" s="3">
        <v>12.7</v>
      </c>
      <c r="F88" s="3">
        <v>8.56</v>
      </c>
      <c r="G88" s="3">
        <v>9</v>
      </c>
      <c r="H88" s="3">
        <v>9</v>
      </c>
      <c r="I88" s="3">
        <v>2.1</v>
      </c>
      <c r="J88" s="3">
        <v>32</v>
      </c>
      <c r="M88" s="4" t="s">
        <v>386</v>
      </c>
      <c r="N88" s="3">
        <v>91.5</v>
      </c>
      <c r="O88" s="3">
        <v>17.2</v>
      </c>
      <c r="P88" s="3">
        <v>74.3</v>
      </c>
      <c r="Q88" s="3">
        <v>4.79</v>
      </c>
      <c r="R88" s="3">
        <v>9</v>
      </c>
      <c r="S88" s="3">
        <v>9</v>
      </c>
      <c r="T88" s="3">
        <v>21.9</v>
      </c>
      <c r="U88" s="3">
        <v>32</v>
      </c>
    </row>
    <row r="89" spans="2:21" x14ac:dyDescent="0.35">
      <c r="B89" s="4" t="s">
        <v>389</v>
      </c>
      <c r="C89" s="3">
        <v>92.1</v>
      </c>
      <c r="D89" s="3">
        <v>78.2</v>
      </c>
      <c r="E89" s="3">
        <v>13.8</v>
      </c>
      <c r="F89" s="3">
        <v>8.56</v>
      </c>
      <c r="G89" s="3">
        <v>9</v>
      </c>
      <c r="H89" s="3">
        <v>9</v>
      </c>
      <c r="I89" s="3">
        <v>2.29</v>
      </c>
      <c r="J89" s="3">
        <v>32</v>
      </c>
      <c r="M89" s="4" t="s">
        <v>389</v>
      </c>
      <c r="N89" s="3">
        <v>91.5</v>
      </c>
      <c r="O89" s="3">
        <v>8.66</v>
      </c>
      <c r="P89" s="3">
        <v>82.9</v>
      </c>
      <c r="Q89" s="3">
        <v>4.79</v>
      </c>
      <c r="R89" s="3">
        <v>9</v>
      </c>
      <c r="S89" s="3">
        <v>9</v>
      </c>
      <c r="T89" s="3">
        <v>24.4</v>
      </c>
      <c r="U89" s="3">
        <v>32</v>
      </c>
    </row>
    <row r="90" spans="2:21" x14ac:dyDescent="0.35">
      <c r="B90" s="4" t="s">
        <v>392</v>
      </c>
      <c r="C90" s="3">
        <v>79.400000000000006</v>
      </c>
      <c r="D90" s="3">
        <v>78.2</v>
      </c>
      <c r="E90" s="3">
        <v>1.1299999999999999</v>
      </c>
      <c r="F90" s="3">
        <v>8.56</v>
      </c>
      <c r="G90" s="3">
        <v>9</v>
      </c>
      <c r="H90" s="3">
        <v>9</v>
      </c>
      <c r="I90" s="3">
        <v>0.187</v>
      </c>
      <c r="J90" s="3">
        <v>32</v>
      </c>
      <c r="M90" s="4" t="s">
        <v>392</v>
      </c>
      <c r="N90" s="3">
        <v>17.2</v>
      </c>
      <c r="O90" s="3">
        <v>8.66</v>
      </c>
      <c r="P90" s="3">
        <v>8.58</v>
      </c>
      <c r="Q90" s="3">
        <v>4.79</v>
      </c>
      <c r="R90" s="3">
        <v>9</v>
      </c>
      <c r="S90" s="3">
        <v>9</v>
      </c>
      <c r="T90" s="3">
        <v>2.5299999999999998</v>
      </c>
      <c r="U90" s="3">
        <v>32</v>
      </c>
    </row>
    <row r="91" spans="2:21" x14ac:dyDescent="0.35">
      <c r="B91" s="4"/>
      <c r="C91" s="3"/>
      <c r="D91" s="3"/>
      <c r="E91" s="3"/>
      <c r="F91" s="3"/>
      <c r="G91" s="3"/>
      <c r="H91" s="3"/>
      <c r="I91" s="3"/>
      <c r="J91" s="3"/>
      <c r="M91" s="4"/>
      <c r="N91" s="3"/>
      <c r="O91" s="3"/>
      <c r="P91" s="3"/>
      <c r="Q91" s="3"/>
      <c r="R91" s="3"/>
      <c r="S91" s="3"/>
      <c r="T91" s="3"/>
      <c r="U91" s="3"/>
    </row>
    <row r="92" spans="2:21" x14ac:dyDescent="0.35">
      <c r="B92" s="4" t="s">
        <v>297</v>
      </c>
      <c r="C92" s="3"/>
      <c r="D92" s="3"/>
      <c r="E92" s="3"/>
      <c r="F92" s="3"/>
      <c r="G92" s="3"/>
      <c r="H92" s="3"/>
      <c r="I92" s="3"/>
      <c r="J92" s="3"/>
      <c r="M92" s="4" t="s">
        <v>297</v>
      </c>
      <c r="N92" s="3"/>
      <c r="O92" s="3"/>
      <c r="P92" s="3"/>
      <c r="Q92" s="3"/>
      <c r="R92" s="3"/>
      <c r="S92" s="3"/>
      <c r="T92" s="3"/>
      <c r="U92" s="3"/>
    </row>
    <row r="93" spans="2:21" x14ac:dyDescent="0.35">
      <c r="B93" s="4" t="s">
        <v>396</v>
      </c>
      <c r="C93" s="3" t="s">
        <v>299</v>
      </c>
      <c r="D93" s="3"/>
      <c r="E93" s="3"/>
      <c r="F93" s="3"/>
      <c r="G93" s="3"/>
      <c r="H93" s="3"/>
      <c r="I93" s="3"/>
      <c r="J93" s="3"/>
      <c r="M93" s="4" t="s">
        <v>396</v>
      </c>
      <c r="N93" s="3" t="s">
        <v>299</v>
      </c>
      <c r="O93" s="3"/>
      <c r="P93" s="3"/>
      <c r="Q93" s="3"/>
      <c r="R93" s="3"/>
      <c r="S93" s="3"/>
      <c r="T93" s="3"/>
      <c r="U93" s="3"/>
    </row>
    <row r="94" spans="2:21" x14ac:dyDescent="0.35">
      <c r="B94" s="4" t="s">
        <v>301</v>
      </c>
      <c r="C94" s="3" t="s">
        <v>299</v>
      </c>
      <c r="D94" s="3"/>
      <c r="E94" s="3"/>
      <c r="F94" s="3"/>
      <c r="G94" s="3"/>
      <c r="H94" s="3"/>
      <c r="I94" s="3"/>
      <c r="J94" s="3"/>
      <c r="M94" s="4" t="s">
        <v>301</v>
      </c>
      <c r="N94" s="3" t="s">
        <v>299</v>
      </c>
      <c r="O94" s="3"/>
      <c r="P94" s="3"/>
      <c r="Q94" s="3"/>
      <c r="R94" s="3"/>
      <c r="S94" s="3"/>
      <c r="T94" s="3"/>
      <c r="U94" s="3"/>
    </row>
    <row r="95" spans="2:21" x14ac:dyDescent="0.35">
      <c r="B95" s="4" t="s">
        <v>397</v>
      </c>
      <c r="C95" s="3" t="s">
        <v>299</v>
      </c>
      <c r="D95" s="3"/>
      <c r="E95" s="3"/>
      <c r="F95" s="3"/>
      <c r="G95" s="3"/>
      <c r="H95" s="3"/>
      <c r="I95" s="3"/>
      <c r="J95" s="3"/>
      <c r="M95" s="4" t="s">
        <v>397</v>
      </c>
      <c r="N95" s="3" t="s">
        <v>153</v>
      </c>
      <c r="O95" s="3"/>
      <c r="P95" s="3"/>
      <c r="Q95" s="3"/>
      <c r="R95" s="3"/>
      <c r="S95" s="3"/>
      <c r="T95" s="3"/>
      <c r="U95" s="3"/>
    </row>
    <row r="96" spans="2:21" x14ac:dyDescent="0.35">
      <c r="B96" s="4" t="s">
        <v>398</v>
      </c>
      <c r="C96" s="3" t="s">
        <v>299</v>
      </c>
      <c r="D96" s="3"/>
      <c r="E96" s="3"/>
      <c r="F96" s="3"/>
      <c r="G96" s="3"/>
      <c r="H96" s="3"/>
      <c r="I96" s="3"/>
      <c r="J96" s="3"/>
      <c r="M96" s="4" t="s">
        <v>398</v>
      </c>
      <c r="N96" s="3" t="s">
        <v>153</v>
      </c>
      <c r="O96" s="3"/>
      <c r="P96" s="3"/>
      <c r="Q96" s="3"/>
      <c r="R96" s="3"/>
      <c r="S96" s="3"/>
      <c r="T96" s="3"/>
      <c r="U96" s="3"/>
    </row>
  </sheetData>
  <mergeCells count="5">
    <mergeCell ref="M27:P27"/>
    <mergeCell ref="M39:N39"/>
    <mergeCell ref="A26:C26"/>
    <mergeCell ref="B27:E27"/>
    <mergeCell ref="B39:C39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4097" r:id="rId3">
          <objectPr defaultSize="0" autoPict="0" r:id="rId4">
            <anchor moveWithCells="1">
              <from>
                <xdr:col>3</xdr:col>
                <xdr:colOff>419100</xdr:colOff>
                <xdr:row>90</xdr:row>
                <xdr:rowOff>82550</xdr:rowOff>
              </from>
              <to>
                <xdr:col>6</xdr:col>
                <xdr:colOff>469900</xdr:colOff>
                <xdr:row>98</xdr:row>
                <xdr:rowOff>158750</xdr:rowOff>
              </to>
            </anchor>
          </objectPr>
        </oleObject>
      </mc:Choice>
      <mc:Fallback>
        <oleObject progId="Prism10.Document" shapeId="4097" r:id="rId3"/>
      </mc:Fallback>
    </mc:AlternateContent>
    <mc:AlternateContent xmlns:mc="http://schemas.openxmlformats.org/markup-compatibility/2006">
      <mc:Choice Requires="x14">
        <oleObject progId="Prism10.Document" shapeId="4098" r:id="rId5">
          <objectPr defaultSize="0" autoPict="0" r:id="rId6">
            <anchor moveWithCells="1">
              <from>
                <xdr:col>14</xdr:col>
                <xdr:colOff>342900</xdr:colOff>
                <xdr:row>90</xdr:row>
                <xdr:rowOff>165100</xdr:rowOff>
              </from>
              <to>
                <xdr:col>17</xdr:col>
                <xdr:colOff>279400</xdr:colOff>
                <xdr:row>99</xdr:row>
                <xdr:rowOff>76200</xdr:rowOff>
              </to>
            </anchor>
          </objectPr>
        </oleObject>
      </mc:Choice>
      <mc:Fallback>
        <oleObject progId="Prism10.Document" shapeId="4098" r:id="rId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46"/>
  <sheetViews>
    <sheetView tabSelected="1" topLeftCell="A35" zoomScale="85" zoomScaleNormal="85" workbookViewId="0">
      <selection activeCell="F52" sqref="F52"/>
    </sheetView>
  </sheetViews>
  <sheetFormatPr defaultRowHeight="14.5" x14ac:dyDescent="0.35"/>
  <cols>
    <col min="1" max="1" width="12.453125" customWidth="1"/>
    <col min="2" max="2" width="14.81640625" bestFit="1" customWidth="1"/>
    <col min="8" max="8" width="12" bestFit="1" customWidth="1"/>
    <col min="10" max="10" width="8.26953125" customWidth="1"/>
  </cols>
  <sheetData>
    <row r="2" spans="1:16" x14ac:dyDescent="0.35">
      <c r="B2" s="1" t="s">
        <v>0</v>
      </c>
    </row>
    <row r="3" spans="1:16" ht="15" customHeight="1" x14ac:dyDescent="0.35">
      <c r="B3" s="5" t="s">
        <v>1</v>
      </c>
      <c r="C3" s="43" t="s">
        <v>2</v>
      </c>
      <c r="D3" s="43"/>
      <c r="E3" s="43"/>
      <c r="F3" s="43"/>
      <c r="G3" s="43"/>
      <c r="H3" s="43"/>
      <c r="J3" s="5" t="s">
        <v>1</v>
      </c>
      <c r="K3" s="43" t="s">
        <v>3</v>
      </c>
      <c r="L3" s="43"/>
      <c r="M3" s="43"/>
      <c r="N3" s="43"/>
      <c r="O3" s="43"/>
      <c r="P3" s="43"/>
    </row>
    <row r="4" spans="1:16" ht="22.15" customHeight="1" x14ac:dyDescent="0.35">
      <c r="B4" s="5" t="s">
        <v>8</v>
      </c>
      <c r="D4" s="6" t="s">
        <v>9</v>
      </c>
      <c r="E4" s="6" t="s">
        <v>10</v>
      </c>
      <c r="F4" s="6" t="s">
        <v>11</v>
      </c>
      <c r="G4" s="6" t="s">
        <v>12</v>
      </c>
      <c r="H4" s="32" t="s">
        <v>13</v>
      </c>
      <c r="J4" s="5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32" t="s">
        <v>13</v>
      </c>
    </row>
    <row r="5" spans="1:16" x14ac:dyDescent="0.35">
      <c r="B5" s="9"/>
      <c r="D5" s="7"/>
      <c r="E5" s="7"/>
      <c r="F5" s="7"/>
      <c r="G5" s="7"/>
      <c r="H5" s="8"/>
      <c r="J5" s="9"/>
    </row>
    <row r="6" spans="1:16" x14ac:dyDescent="0.35">
      <c r="A6" s="44" t="s">
        <v>399</v>
      </c>
      <c r="B6" s="9" t="s">
        <v>400</v>
      </c>
      <c r="D6" s="7" t="s">
        <v>22</v>
      </c>
      <c r="E6" s="7">
        <v>5.7149999999999999</v>
      </c>
      <c r="F6" s="7">
        <v>189.66419999999999</v>
      </c>
      <c r="G6" s="7">
        <v>5.8380000000000001</v>
      </c>
      <c r="H6" s="8" t="s">
        <v>203</v>
      </c>
      <c r="J6" s="9" t="s">
        <v>400</v>
      </c>
      <c r="K6" s="7"/>
      <c r="L6" s="7" t="s">
        <v>22</v>
      </c>
      <c r="M6" s="7">
        <v>3.7570000000000001</v>
      </c>
      <c r="N6" s="7">
        <v>84.126300000000001</v>
      </c>
      <c r="O6" s="7">
        <v>0.76300000000000001</v>
      </c>
      <c r="P6" s="8" t="s">
        <v>203</v>
      </c>
    </row>
    <row r="7" spans="1:16" x14ac:dyDescent="0.35">
      <c r="A7" s="44"/>
      <c r="B7" s="9" t="s">
        <v>401</v>
      </c>
      <c r="D7" s="7" t="s">
        <v>22</v>
      </c>
      <c r="E7" s="7">
        <v>5.7519999999999998</v>
      </c>
      <c r="F7" s="7">
        <v>185.83799999999999</v>
      </c>
      <c r="G7" s="7">
        <v>5.72</v>
      </c>
      <c r="H7" s="8" t="s">
        <v>204</v>
      </c>
      <c r="J7" s="9" t="s">
        <v>401</v>
      </c>
      <c r="K7" s="7"/>
      <c r="L7" s="7" t="s">
        <v>22</v>
      </c>
      <c r="M7" s="7">
        <v>3.7770000000000001</v>
      </c>
      <c r="N7" s="7">
        <v>178.5943</v>
      </c>
      <c r="O7" s="7">
        <v>1.476</v>
      </c>
      <c r="P7" s="8" t="s">
        <v>204</v>
      </c>
    </row>
    <row r="8" spans="1:16" x14ac:dyDescent="0.35">
      <c r="A8" s="44"/>
      <c r="B8" s="9" t="s">
        <v>402</v>
      </c>
      <c r="D8" s="7" t="s">
        <v>22</v>
      </c>
      <c r="E8" s="7">
        <v>5.7460000000000004</v>
      </c>
      <c r="F8" s="7">
        <v>179.845</v>
      </c>
      <c r="G8" s="7">
        <v>5.5359999999999996</v>
      </c>
      <c r="H8" s="8" t="s">
        <v>205</v>
      </c>
      <c r="J8" s="9" t="s">
        <v>402</v>
      </c>
      <c r="K8" s="7"/>
      <c r="L8" s="7" t="s">
        <v>22</v>
      </c>
      <c r="M8" s="7">
        <v>3.774</v>
      </c>
      <c r="N8" s="7">
        <v>386.55700000000002</v>
      </c>
      <c r="O8" s="7">
        <v>3.0430000000000001</v>
      </c>
      <c r="P8" s="8" t="s">
        <v>205</v>
      </c>
    </row>
    <row r="9" spans="1:16" x14ac:dyDescent="0.35">
      <c r="A9" s="44"/>
      <c r="B9" s="9" t="s">
        <v>403</v>
      </c>
      <c r="D9" s="7" t="s">
        <v>22</v>
      </c>
      <c r="E9" s="7">
        <v>5.7450000000000001</v>
      </c>
      <c r="F9" s="7">
        <v>195.7569</v>
      </c>
      <c r="G9" s="7">
        <v>6.0259999999999998</v>
      </c>
      <c r="H9" s="8" t="s">
        <v>206</v>
      </c>
      <c r="J9" s="9" t="s">
        <v>403</v>
      </c>
      <c r="K9" s="7"/>
      <c r="L9" s="7" t="s">
        <v>22</v>
      </c>
      <c r="M9" s="7">
        <v>3.7690000000000001</v>
      </c>
      <c r="N9" s="7">
        <v>525.87660000000005</v>
      </c>
      <c r="O9" s="7">
        <v>4.0940000000000003</v>
      </c>
      <c r="P9" s="8" t="s">
        <v>206</v>
      </c>
    </row>
    <row r="10" spans="1:16" x14ac:dyDescent="0.35">
      <c r="A10" s="44"/>
      <c r="B10" s="9" t="s">
        <v>22</v>
      </c>
      <c r="D10" s="7" t="s">
        <v>22</v>
      </c>
      <c r="E10" s="7">
        <v>5.7080000000000002</v>
      </c>
      <c r="F10" s="7">
        <v>171.1885</v>
      </c>
      <c r="G10" s="7">
        <v>5.2690000000000001</v>
      </c>
      <c r="H10" s="8" t="s">
        <v>207</v>
      </c>
      <c r="J10" s="9" t="s">
        <v>22</v>
      </c>
      <c r="K10" s="7"/>
      <c r="L10" s="7" t="s">
        <v>22</v>
      </c>
      <c r="M10" s="7">
        <v>3.7559999999999998</v>
      </c>
      <c r="N10" s="7">
        <v>842.41219999999998</v>
      </c>
      <c r="O10" s="7">
        <v>6.48</v>
      </c>
      <c r="P10" s="8" t="s">
        <v>207</v>
      </c>
    </row>
    <row r="11" spans="1:16" x14ac:dyDescent="0.35">
      <c r="A11" s="44"/>
      <c r="B11" s="9" t="s">
        <v>404</v>
      </c>
      <c r="D11" s="7" t="s">
        <v>22</v>
      </c>
      <c r="E11" s="7">
        <v>5.7009999999999996</v>
      </c>
      <c r="F11" s="7">
        <v>195.4744</v>
      </c>
      <c r="G11" s="7">
        <v>6.0170000000000003</v>
      </c>
      <c r="H11" s="8" t="s">
        <v>405</v>
      </c>
      <c r="J11" s="9" t="s">
        <v>404</v>
      </c>
      <c r="K11" s="7"/>
      <c r="L11" s="7" t="s">
        <v>22</v>
      </c>
      <c r="M11" s="7">
        <v>3.7490000000000001</v>
      </c>
      <c r="N11" s="7">
        <v>4050.4512</v>
      </c>
      <c r="O11" s="7">
        <v>30.664000000000001</v>
      </c>
      <c r="P11" s="8" t="s">
        <v>405</v>
      </c>
    </row>
    <row r="12" spans="1:16" x14ac:dyDescent="0.35">
      <c r="A12" s="44" t="s">
        <v>406</v>
      </c>
      <c r="B12" s="10" t="s">
        <v>407</v>
      </c>
      <c r="D12" s="7" t="s">
        <v>22</v>
      </c>
      <c r="E12" s="7">
        <v>5.694</v>
      </c>
      <c r="F12" s="7">
        <v>185.29679999999999</v>
      </c>
      <c r="G12" s="7">
        <v>5.7039999999999997</v>
      </c>
      <c r="H12" s="8" t="s">
        <v>408</v>
      </c>
      <c r="J12" s="10" t="s">
        <v>407</v>
      </c>
      <c r="M12" t="s">
        <v>261</v>
      </c>
      <c r="N12" t="s">
        <v>261</v>
      </c>
      <c r="O12" t="s">
        <v>261</v>
      </c>
    </row>
    <row r="13" spans="1:16" x14ac:dyDescent="0.35">
      <c r="A13" s="44"/>
      <c r="B13" s="10" t="s">
        <v>409</v>
      </c>
      <c r="D13" s="7" t="s">
        <v>22</v>
      </c>
      <c r="E13" s="7">
        <v>5.73</v>
      </c>
      <c r="F13" s="7">
        <v>161.71899999999999</v>
      </c>
      <c r="G13" s="7">
        <v>4.9779999999999998</v>
      </c>
      <c r="H13" s="8" t="s">
        <v>410</v>
      </c>
      <c r="J13" s="10" t="s">
        <v>409</v>
      </c>
      <c r="M13" t="s">
        <v>261</v>
      </c>
      <c r="N13" t="s">
        <v>261</v>
      </c>
      <c r="O13" t="s">
        <v>261</v>
      </c>
    </row>
    <row r="14" spans="1:16" x14ac:dyDescent="0.35">
      <c r="A14" s="44"/>
      <c r="B14" s="10" t="s">
        <v>411</v>
      </c>
      <c r="D14" s="7" t="s">
        <v>22</v>
      </c>
      <c r="E14" s="7">
        <v>5.7130000000000001</v>
      </c>
      <c r="F14" s="7">
        <v>149.06979999999999</v>
      </c>
      <c r="G14" s="7">
        <v>4.5890000000000004</v>
      </c>
      <c r="H14" s="8" t="s">
        <v>210</v>
      </c>
      <c r="J14" s="10" t="s">
        <v>411</v>
      </c>
      <c r="M14" t="s">
        <v>261</v>
      </c>
      <c r="N14" t="s">
        <v>261</v>
      </c>
      <c r="O14" t="s">
        <v>261</v>
      </c>
    </row>
    <row r="15" spans="1:16" x14ac:dyDescent="0.35">
      <c r="A15" s="44" t="s">
        <v>412</v>
      </c>
      <c r="B15" s="10" t="s">
        <v>413</v>
      </c>
      <c r="D15" s="7" t="s">
        <v>22</v>
      </c>
      <c r="E15" s="7">
        <v>5.694</v>
      </c>
      <c r="F15" s="7">
        <v>171.42509999999999</v>
      </c>
      <c r="G15" s="7">
        <v>5.2770000000000001</v>
      </c>
      <c r="H15" s="8" t="s">
        <v>212</v>
      </c>
      <c r="J15" s="10" t="s">
        <v>413</v>
      </c>
      <c r="M15" t="s">
        <v>261</v>
      </c>
      <c r="N15" t="s">
        <v>261</v>
      </c>
      <c r="O15" t="s">
        <v>261</v>
      </c>
    </row>
    <row r="16" spans="1:16" x14ac:dyDescent="0.35">
      <c r="A16" s="44"/>
      <c r="B16" s="10" t="s">
        <v>414</v>
      </c>
      <c r="D16" s="7" t="s">
        <v>22</v>
      </c>
      <c r="E16" s="7">
        <v>5.6870000000000003</v>
      </c>
      <c r="F16" s="7">
        <v>170.53970000000001</v>
      </c>
      <c r="G16" s="7">
        <v>5.2489999999999997</v>
      </c>
      <c r="H16" s="8" t="s">
        <v>214</v>
      </c>
      <c r="J16" s="10" t="s">
        <v>414</v>
      </c>
      <c r="M16" t="s">
        <v>261</v>
      </c>
      <c r="N16" t="s">
        <v>261</v>
      </c>
      <c r="O16" t="s">
        <v>261</v>
      </c>
    </row>
    <row r="17" spans="1:16" x14ac:dyDescent="0.35">
      <c r="A17" s="44"/>
      <c r="B17" s="10" t="s">
        <v>415</v>
      </c>
      <c r="D17" s="7" t="s">
        <v>22</v>
      </c>
      <c r="E17" s="7">
        <v>5.7210000000000001</v>
      </c>
      <c r="F17" s="7">
        <v>172.78100000000001</v>
      </c>
      <c r="G17" s="7">
        <v>5.3179999999999996</v>
      </c>
      <c r="H17" s="8" t="s">
        <v>215</v>
      </c>
      <c r="J17" s="10" t="s">
        <v>415</v>
      </c>
      <c r="M17" t="s">
        <v>261</v>
      </c>
      <c r="N17" t="s">
        <v>261</v>
      </c>
      <c r="O17" t="s">
        <v>261</v>
      </c>
    </row>
    <row r="18" spans="1:16" x14ac:dyDescent="0.35">
      <c r="A18" s="40" t="s">
        <v>416</v>
      </c>
      <c r="B18" s="10" t="s">
        <v>417</v>
      </c>
      <c r="D18" s="7" t="s">
        <v>22</v>
      </c>
      <c r="E18" s="7">
        <v>5.7080000000000002</v>
      </c>
      <c r="F18" s="7">
        <v>200.46190000000001</v>
      </c>
      <c r="G18" s="7">
        <v>6.17</v>
      </c>
      <c r="H18" s="8" t="s">
        <v>219</v>
      </c>
      <c r="J18" s="10" t="s">
        <v>417</v>
      </c>
      <c r="K18" s="7"/>
      <c r="L18" s="7" t="s">
        <v>22</v>
      </c>
      <c r="M18" s="7">
        <v>3.7429999999999999</v>
      </c>
      <c r="N18" s="7">
        <v>305.75479999999999</v>
      </c>
      <c r="O18" s="7">
        <v>2.4340000000000002</v>
      </c>
      <c r="P18" s="8" t="s">
        <v>219</v>
      </c>
    </row>
    <row r="19" spans="1:16" x14ac:dyDescent="0.35">
      <c r="A19" s="40"/>
      <c r="B19" s="10" t="s">
        <v>418</v>
      </c>
      <c r="D19" s="7" t="s">
        <v>22</v>
      </c>
      <c r="E19" s="7">
        <v>5.6920000000000002</v>
      </c>
      <c r="F19" s="7">
        <v>182.8664</v>
      </c>
      <c r="G19" s="7">
        <v>5.6289999999999996</v>
      </c>
      <c r="H19" s="8" t="s">
        <v>220</v>
      </c>
      <c r="J19" s="10" t="s">
        <v>418</v>
      </c>
      <c r="K19" s="7"/>
      <c r="L19" s="7" t="s">
        <v>22</v>
      </c>
      <c r="M19" s="7">
        <v>3.7370000000000001</v>
      </c>
      <c r="N19" s="7">
        <v>314.31799999999998</v>
      </c>
      <c r="O19" s="7">
        <v>2.4990000000000001</v>
      </c>
      <c r="P19" s="8" t="s">
        <v>220</v>
      </c>
    </row>
    <row r="20" spans="1:16" x14ac:dyDescent="0.35">
      <c r="A20" s="40"/>
      <c r="B20" s="10" t="s">
        <v>419</v>
      </c>
      <c r="D20" s="7" t="s">
        <v>22</v>
      </c>
      <c r="E20" s="7">
        <v>5.72</v>
      </c>
      <c r="F20" s="7">
        <v>183.59899999999999</v>
      </c>
      <c r="G20" s="7">
        <v>5.6509999999999998</v>
      </c>
      <c r="H20" s="8" t="s">
        <v>221</v>
      </c>
      <c r="J20" s="10" t="s">
        <v>419</v>
      </c>
      <c r="K20" s="7"/>
      <c r="L20" s="7" t="s">
        <v>22</v>
      </c>
      <c r="M20" s="7">
        <v>3.7490000000000001</v>
      </c>
      <c r="N20" s="7">
        <v>247.78039999999999</v>
      </c>
      <c r="O20" s="7">
        <v>1.9970000000000001</v>
      </c>
      <c r="P20" s="8" t="s">
        <v>221</v>
      </c>
    </row>
    <row r="21" spans="1:16" x14ac:dyDescent="0.35">
      <c r="A21" s="40" t="s">
        <v>420</v>
      </c>
      <c r="B21" s="10" t="s">
        <v>421</v>
      </c>
      <c r="D21" s="7" t="s">
        <v>22</v>
      </c>
      <c r="E21" s="7">
        <v>5.7220000000000004</v>
      </c>
      <c r="F21" s="7">
        <v>178.56360000000001</v>
      </c>
      <c r="G21" s="7">
        <v>5.4960000000000004</v>
      </c>
      <c r="H21" s="8" t="s">
        <v>222</v>
      </c>
      <c r="J21" s="10" t="s">
        <v>421</v>
      </c>
      <c r="K21" s="7"/>
      <c r="L21" s="7" t="s">
        <v>22</v>
      </c>
      <c r="M21" s="7">
        <v>3.7509999999999999</v>
      </c>
      <c r="N21" s="7">
        <v>599.77819999999997</v>
      </c>
      <c r="O21" s="7">
        <v>4.6509999999999998</v>
      </c>
      <c r="P21" s="8" t="s">
        <v>222</v>
      </c>
    </row>
    <row r="22" spans="1:16" x14ac:dyDescent="0.35">
      <c r="A22" s="40"/>
      <c r="B22" s="10" t="s">
        <v>422</v>
      </c>
      <c r="D22" s="7" t="s">
        <v>22</v>
      </c>
      <c r="E22" s="7">
        <v>5.7549999999999999</v>
      </c>
      <c r="F22" s="7">
        <v>179.3186</v>
      </c>
      <c r="G22" s="7">
        <v>5.52</v>
      </c>
      <c r="H22" s="8" t="s">
        <v>223</v>
      </c>
      <c r="J22" s="10" t="s">
        <v>422</v>
      </c>
      <c r="K22" s="7"/>
      <c r="L22" s="7" t="s">
        <v>22</v>
      </c>
      <c r="M22" s="7">
        <v>3.766</v>
      </c>
      <c r="N22" s="7">
        <v>929.4085</v>
      </c>
      <c r="O22" s="7">
        <v>7.1360000000000001</v>
      </c>
      <c r="P22" s="8" t="s">
        <v>223</v>
      </c>
    </row>
    <row r="23" spans="1:16" x14ac:dyDescent="0.35">
      <c r="A23" s="40"/>
      <c r="B23" s="10" t="s">
        <v>423</v>
      </c>
      <c r="D23" s="7" t="s">
        <v>22</v>
      </c>
      <c r="E23" s="7">
        <v>5.72</v>
      </c>
      <c r="F23" s="7">
        <v>165.86869999999999</v>
      </c>
      <c r="G23" s="7">
        <v>5.1059999999999999</v>
      </c>
      <c r="H23" s="8" t="s">
        <v>224</v>
      </c>
      <c r="J23" s="10" t="s">
        <v>423</v>
      </c>
      <c r="K23" s="7"/>
      <c r="L23" s="7" t="s">
        <v>22</v>
      </c>
      <c r="M23" s="7">
        <v>3.75</v>
      </c>
      <c r="N23" s="7">
        <v>988.40120000000002</v>
      </c>
      <c r="O23" s="7">
        <v>7.58</v>
      </c>
      <c r="P23" s="8" t="s">
        <v>224</v>
      </c>
    </row>
    <row r="24" spans="1:16" x14ac:dyDescent="0.35">
      <c r="A24" s="44" t="s">
        <v>406</v>
      </c>
      <c r="B24" s="11" t="s">
        <v>424</v>
      </c>
      <c r="D24" s="7" t="s">
        <v>22</v>
      </c>
      <c r="E24" s="7">
        <v>5.7279999999999998</v>
      </c>
      <c r="F24" s="7">
        <v>164.15469999999999</v>
      </c>
      <c r="G24" s="7">
        <v>5.0529999999999999</v>
      </c>
      <c r="H24" s="8" t="s">
        <v>425</v>
      </c>
      <c r="J24" s="11" t="s">
        <v>424</v>
      </c>
      <c r="M24" t="s">
        <v>261</v>
      </c>
      <c r="N24" t="s">
        <v>261</v>
      </c>
      <c r="O24" t="s">
        <v>261</v>
      </c>
    </row>
    <row r="25" spans="1:16" x14ac:dyDescent="0.35">
      <c r="A25" s="44"/>
      <c r="B25" s="11" t="s">
        <v>426</v>
      </c>
      <c r="D25" s="7" t="s">
        <v>22</v>
      </c>
      <c r="E25" s="7">
        <v>5.7350000000000003</v>
      </c>
      <c r="F25" s="7">
        <v>178.9135</v>
      </c>
      <c r="G25" s="7">
        <v>5.5069999999999997</v>
      </c>
      <c r="H25" s="8" t="s">
        <v>427</v>
      </c>
      <c r="J25" s="11" t="s">
        <v>426</v>
      </c>
      <c r="M25" t="s">
        <v>261</v>
      </c>
      <c r="N25" t="s">
        <v>261</v>
      </c>
      <c r="O25" t="s">
        <v>261</v>
      </c>
    </row>
    <row r="26" spans="1:16" x14ac:dyDescent="0.35">
      <c r="A26" s="44"/>
      <c r="B26" s="11" t="s">
        <v>428</v>
      </c>
      <c r="D26" s="7" t="s">
        <v>22</v>
      </c>
      <c r="E26" s="7">
        <v>5.7069999999999999</v>
      </c>
      <c r="F26" s="7">
        <v>167.99270000000001</v>
      </c>
      <c r="G26" s="7">
        <v>5.1710000000000003</v>
      </c>
      <c r="H26" s="8" t="s">
        <v>228</v>
      </c>
      <c r="J26" s="11" t="s">
        <v>428</v>
      </c>
      <c r="M26" t="s">
        <v>261</v>
      </c>
      <c r="N26" t="s">
        <v>261</v>
      </c>
      <c r="O26" t="s">
        <v>261</v>
      </c>
    </row>
    <row r="27" spans="1:16" x14ac:dyDescent="0.35">
      <c r="A27" s="44" t="s">
        <v>412</v>
      </c>
      <c r="B27" s="11" t="s">
        <v>429</v>
      </c>
      <c r="D27" s="7" t="s">
        <v>22</v>
      </c>
      <c r="E27" s="7">
        <v>5.7160000000000002</v>
      </c>
      <c r="F27" s="7">
        <v>175.499</v>
      </c>
      <c r="G27" s="7">
        <v>5.4020000000000001</v>
      </c>
      <c r="H27" s="8" t="s">
        <v>230</v>
      </c>
      <c r="J27" s="11" t="s">
        <v>429</v>
      </c>
      <c r="M27" t="s">
        <v>261</v>
      </c>
      <c r="N27" t="s">
        <v>261</v>
      </c>
      <c r="O27" t="s">
        <v>261</v>
      </c>
    </row>
    <row r="28" spans="1:16" x14ac:dyDescent="0.35">
      <c r="A28" s="44"/>
      <c r="B28" s="11" t="s">
        <v>430</v>
      </c>
      <c r="D28" s="7" t="s">
        <v>22</v>
      </c>
      <c r="E28" s="7">
        <v>5.7009999999999996</v>
      </c>
      <c r="F28" s="7">
        <v>175.96530000000001</v>
      </c>
      <c r="G28" s="7">
        <v>5.4160000000000004</v>
      </c>
      <c r="H28" s="8" t="s">
        <v>232</v>
      </c>
      <c r="J28" s="11" t="s">
        <v>430</v>
      </c>
      <c r="M28" t="s">
        <v>261</v>
      </c>
      <c r="N28" t="s">
        <v>261</v>
      </c>
      <c r="O28" t="s">
        <v>261</v>
      </c>
    </row>
    <row r="29" spans="1:16" x14ac:dyDescent="0.35">
      <c r="A29" s="44"/>
      <c r="B29" s="11" t="s">
        <v>431</v>
      </c>
      <c r="D29" s="7" t="s">
        <v>22</v>
      </c>
      <c r="E29" s="7">
        <v>5.7290000000000001</v>
      </c>
      <c r="F29" s="7">
        <v>174.3828</v>
      </c>
      <c r="G29" s="7">
        <v>5.3680000000000003</v>
      </c>
      <c r="H29" s="8" t="s">
        <v>233</v>
      </c>
      <c r="J29" s="11" t="s">
        <v>431</v>
      </c>
      <c r="M29" t="s">
        <v>261</v>
      </c>
      <c r="N29" t="s">
        <v>261</v>
      </c>
      <c r="O29" t="s">
        <v>261</v>
      </c>
    </row>
    <row r="30" spans="1:16" x14ac:dyDescent="0.35">
      <c r="A30" s="40" t="s">
        <v>416</v>
      </c>
      <c r="B30" s="11" t="s">
        <v>432</v>
      </c>
      <c r="D30" s="7" t="s">
        <v>22</v>
      </c>
      <c r="E30" s="7">
        <v>5.6870000000000003</v>
      </c>
      <c r="F30" s="7">
        <v>178.83789999999999</v>
      </c>
      <c r="G30" s="7">
        <v>5.5049999999999999</v>
      </c>
      <c r="H30" s="8" t="s">
        <v>237</v>
      </c>
      <c r="J30" s="11" t="s">
        <v>432</v>
      </c>
      <c r="K30" s="7"/>
      <c r="L30" s="7" t="s">
        <v>22</v>
      </c>
      <c r="M30" s="7">
        <v>3.7250000000000001</v>
      </c>
      <c r="N30" s="7">
        <v>181.40369999999999</v>
      </c>
      <c r="O30" s="7">
        <v>1.4970000000000001</v>
      </c>
      <c r="P30" s="8" t="s">
        <v>237</v>
      </c>
    </row>
    <row r="31" spans="1:16" x14ac:dyDescent="0.35">
      <c r="A31" s="40"/>
      <c r="B31" s="11" t="s">
        <v>433</v>
      </c>
      <c r="D31" s="7" t="s">
        <v>22</v>
      </c>
      <c r="E31" s="7">
        <v>5.702</v>
      </c>
      <c r="F31" s="7">
        <v>181.85900000000001</v>
      </c>
      <c r="G31" s="7">
        <v>5.5979999999999999</v>
      </c>
      <c r="H31" s="8" t="s">
        <v>238</v>
      </c>
      <c r="J31" s="11" t="s">
        <v>433</v>
      </c>
      <c r="L31" s="7" t="s">
        <v>22</v>
      </c>
      <c r="M31" s="7">
        <v>3.7370000000000001</v>
      </c>
      <c r="N31" s="7">
        <v>124.11879999999999</v>
      </c>
      <c r="O31" s="7">
        <v>1.0649999999999999</v>
      </c>
      <c r="P31" s="8" t="s">
        <v>238</v>
      </c>
    </row>
    <row r="32" spans="1:16" x14ac:dyDescent="0.35">
      <c r="A32" s="40"/>
      <c r="B32" s="11" t="s">
        <v>434</v>
      </c>
      <c r="D32" s="7" t="s">
        <v>22</v>
      </c>
      <c r="E32" s="7">
        <v>5.7119999999999997</v>
      </c>
      <c r="F32" s="7">
        <v>174.32380000000001</v>
      </c>
      <c r="G32" s="7">
        <v>5.3659999999999997</v>
      </c>
      <c r="H32" s="8" t="s">
        <v>239</v>
      </c>
      <c r="J32" s="11" t="s">
        <v>434</v>
      </c>
      <c r="L32" s="7" t="s">
        <v>22</v>
      </c>
      <c r="M32" s="7">
        <v>3.742</v>
      </c>
      <c r="N32" s="7">
        <v>138.05789999999999</v>
      </c>
      <c r="O32" s="7">
        <v>1.17</v>
      </c>
      <c r="P32" s="8" t="s">
        <v>239</v>
      </c>
    </row>
    <row r="33" spans="1:16" x14ac:dyDescent="0.35">
      <c r="A33" s="40" t="s">
        <v>420</v>
      </c>
      <c r="B33" s="11" t="s">
        <v>435</v>
      </c>
      <c r="D33" s="7" t="s">
        <v>22</v>
      </c>
      <c r="E33" s="7">
        <v>5.7329999999999997</v>
      </c>
      <c r="F33" s="7">
        <v>195.75120000000001</v>
      </c>
      <c r="G33" s="7">
        <v>6.0250000000000004</v>
      </c>
      <c r="H33" s="8" t="s">
        <v>240</v>
      </c>
      <c r="J33" s="11" t="s">
        <v>435</v>
      </c>
      <c r="L33" s="7" t="s">
        <v>22</v>
      </c>
      <c r="M33" s="7">
        <v>3.75</v>
      </c>
      <c r="N33" s="7">
        <v>341.29719999999998</v>
      </c>
      <c r="O33" s="7">
        <v>2.702</v>
      </c>
      <c r="P33" s="8" t="s">
        <v>240</v>
      </c>
    </row>
    <row r="34" spans="1:16" x14ac:dyDescent="0.35">
      <c r="A34" s="40"/>
      <c r="B34" s="11" t="s">
        <v>436</v>
      </c>
      <c r="D34" s="7" t="s">
        <v>22</v>
      </c>
      <c r="E34" s="7">
        <v>5.7069999999999999</v>
      </c>
      <c r="F34" s="7">
        <v>182.357</v>
      </c>
      <c r="G34" s="7">
        <v>5.6130000000000004</v>
      </c>
      <c r="H34" s="8" t="s">
        <v>241</v>
      </c>
      <c r="J34" s="11" t="s">
        <v>436</v>
      </c>
      <c r="L34" s="7" t="s">
        <v>22</v>
      </c>
      <c r="M34" s="7">
        <v>3.7370000000000001</v>
      </c>
      <c r="N34" s="7">
        <v>276.13810000000001</v>
      </c>
      <c r="O34" s="7">
        <v>2.2109999999999999</v>
      </c>
      <c r="P34" s="8" t="s">
        <v>241</v>
      </c>
    </row>
    <row r="35" spans="1:16" x14ac:dyDescent="0.35">
      <c r="A35" s="40"/>
      <c r="B35" s="11" t="s">
        <v>437</v>
      </c>
      <c r="D35" s="7" t="s">
        <v>22</v>
      </c>
      <c r="E35" s="7">
        <v>5.7249999999999996</v>
      </c>
      <c r="F35" s="7">
        <v>183.27029999999999</v>
      </c>
      <c r="G35" s="7">
        <v>5.641</v>
      </c>
      <c r="H35" s="8" t="s">
        <v>242</v>
      </c>
      <c r="J35" s="11" t="s">
        <v>437</v>
      </c>
      <c r="L35" s="7" t="s">
        <v>22</v>
      </c>
      <c r="M35" s="7">
        <v>3.7440000000000002</v>
      </c>
      <c r="N35" s="7">
        <v>241.99930000000001</v>
      </c>
      <c r="O35" s="7">
        <v>1.954</v>
      </c>
      <c r="P35" s="8" t="s">
        <v>242</v>
      </c>
    </row>
    <row r="36" spans="1:16" x14ac:dyDescent="0.35">
      <c r="B36" s="8"/>
      <c r="D36" s="7"/>
      <c r="E36" s="7"/>
      <c r="F36" s="7"/>
      <c r="G36" s="7"/>
      <c r="H36" s="8"/>
    </row>
    <row r="37" spans="1:16" x14ac:dyDescent="0.35">
      <c r="D37" s="7"/>
      <c r="E37" s="7"/>
      <c r="F37" s="7"/>
      <c r="G37" s="7"/>
      <c r="H37" s="8"/>
    </row>
    <row r="38" spans="1:16" x14ac:dyDescent="0.35">
      <c r="B38" s="12" t="s">
        <v>368</v>
      </c>
      <c r="D38" s="7"/>
      <c r="E38" s="7"/>
      <c r="F38" s="7"/>
      <c r="G38" s="7"/>
      <c r="H38" s="8"/>
      <c r="K38" s="45" t="s">
        <v>438</v>
      </c>
      <c r="L38" s="45"/>
    </row>
    <row r="39" spans="1:16" x14ac:dyDescent="0.35">
      <c r="B39" t="s">
        <v>439</v>
      </c>
      <c r="E39" t="s">
        <v>440</v>
      </c>
      <c r="K39" t="s">
        <v>441</v>
      </c>
    </row>
    <row r="40" spans="1:16" ht="15" thickBot="1" x14ac:dyDescent="0.4">
      <c r="B40" s="1" t="s">
        <v>442</v>
      </c>
      <c r="C40" s="1" t="s">
        <v>5</v>
      </c>
      <c r="D40" s="1" t="s">
        <v>2</v>
      </c>
      <c r="E40" s="1" t="s">
        <v>6</v>
      </c>
    </row>
    <row r="41" spans="1:16" x14ac:dyDescent="0.35">
      <c r="B41">
        <v>0.1</v>
      </c>
      <c r="C41" s="7">
        <v>84.126300000000001</v>
      </c>
      <c r="D41" s="7">
        <v>189.66419999999999</v>
      </c>
      <c r="E41">
        <f>C41/D41</f>
        <v>0.44355392319689219</v>
      </c>
      <c r="K41" s="15" t="s">
        <v>443</v>
      </c>
      <c r="L41" s="15"/>
    </row>
    <row r="42" spans="1:16" x14ac:dyDescent="0.35">
      <c r="B42">
        <v>0.25</v>
      </c>
      <c r="C42" s="7">
        <v>178.5943</v>
      </c>
      <c r="D42" s="7">
        <v>185.83799999999999</v>
      </c>
      <c r="E42">
        <f t="shared" ref="E42:E45" si="0">C42/D42</f>
        <v>0.96102142726460682</v>
      </c>
      <c r="K42" t="s">
        <v>444</v>
      </c>
      <c r="L42">
        <v>0.99870541501376286</v>
      </c>
    </row>
    <row r="43" spans="1:16" x14ac:dyDescent="0.35">
      <c r="B43">
        <v>0.5</v>
      </c>
      <c r="C43" s="7">
        <v>386.55700000000002</v>
      </c>
      <c r="D43" s="7">
        <v>179.845</v>
      </c>
      <c r="E43">
        <f t="shared" si="0"/>
        <v>2.1493897522866914</v>
      </c>
      <c r="K43" t="s">
        <v>445</v>
      </c>
      <c r="L43">
        <v>0.99741250597781228</v>
      </c>
    </row>
    <row r="44" spans="1:16" x14ac:dyDescent="0.35">
      <c r="B44">
        <v>0.75</v>
      </c>
      <c r="C44" s="7">
        <v>525.87660000000005</v>
      </c>
      <c r="D44" s="7">
        <v>195.7569</v>
      </c>
      <c r="E44">
        <f t="shared" si="0"/>
        <v>2.68637580591029</v>
      </c>
      <c r="K44" t="s">
        <v>446</v>
      </c>
      <c r="L44">
        <v>0.99676563247226535</v>
      </c>
    </row>
    <row r="45" spans="1:16" x14ac:dyDescent="0.35">
      <c r="B45">
        <v>1</v>
      </c>
      <c r="C45" s="7">
        <v>842.41219999999998</v>
      </c>
      <c r="D45" s="7">
        <v>171.1885</v>
      </c>
      <c r="E45">
        <f t="shared" si="0"/>
        <v>4.9209625646582564</v>
      </c>
      <c r="F45" s="7"/>
      <c r="G45" s="7"/>
      <c r="H45" s="8"/>
      <c r="K45" t="s">
        <v>447</v>
      </c>
      <c r="L45">
        <v>0.43840740350678026</v>
      </c>
    </row>
    <row r="46" spans="1:16" ht="15" thickBot="1" x14ac:dyDescent="0.4">
      <c r="B46">
        <v>5</v>
      </c>
      <c r="C46" s="7">
        <v>4050.4512</v>
      </c>
      <c r="D46" s="7">
        <v>195.4744</v>
      </c>
      <c r="E46">
        <f>C46/D46</f>
        <v>20.721133815988178</v>
      </c>
      <c r="F46" s="7"/>
      <c r="G46" s="7"/>
      <c r="H46" s="8"/>
      <c r="K46" s="16" t="s">
        <v>448</v>
      </c>
      <c r="L46" s="16">
        <v>6</v>
      </c>
    </row>
    <row r="47" spans="1:16" x14ac:dyDescent="0.35">
      <c r="F47" s="7"/>
      <c r="G47" s="7"/>
      <c r="H47" s="8"/>
    </row>
    <row r="48" spans="1:16" ht="15" thickBot="1" x14ac:dyDescent="0.4">
      <c r="B48" t="s">
        <v>253</v>
      </c>
      <c r="D48" t="s">
        <v>30</v>
      </c>
      <c r="E48">
        <v>4.1439000000000004</v>
      </c>
      <c r="F48" s="6"/>
      <c r="G48" s="6"/>
      <c r="I48" s="6"/>
      <c r="K48" t="s">
        <v>449</v>
      </c>
    </row>
    <row r="49" spans="2:19" x14ac:dyDescent="0.35">
      <c r="B49" t="s">
        <v>450</v>
      </c>
      <c r="D49" t="s">
        <v>33</v>
      </c>
      <c r="E49">
        <v>6.4799999999999996E-2</v>
      </c>
      <c r="F49" s="6"/>
      <c r="G49" s="6"/>
      <c r="I49" s="6"/>
      <c r="K49" s="17"/>
      <c r="L49" s="17" t="s">
        <v>451</v>
      </c>
      <c r="M49" s="17" t="s">
        <v>121</v>
      </c>
      <c r="N49" s="17" t="s">
        <v>123</v>
      </c>
      <c r="O49" s="17" t="s">
        <v>342</v>
      </c>
      <c r="P49" s="17" t="s">
        <v>452</v>
      </c>
    </row>
    <row r="50" spans="2:19" x14ac:dyDescent="0.35">
      <c r="E50" s="6"/>
      <c r="F50" s="6"/>
      <c r="G50" s="6"/>
      <c r="I50" s="41"/>
      <c r="J50" s="42"/>
      <c r="K50" t="s">
        <v>453</v>
      </c>
      <c r="L50">
        <v>1</v>
      </c>
      <c r="M50">
        <v>296.35428060357538</v>
      </c>
      <c r="N50">
        <v>296.35428060357538</v>
      </c>
      <c r="O50">
        <v>1541.8972912401241</v>
      </c>
      <c r="P50">
        <v>2.5128405998466216E-6</v>
      </c>
    </row>
    <row r="51" spans="2:19" x14ac:dyDescent="0.35">
      <c r="C51" s="1" t="s">
        <v>454</v>
      </c>
      <c r="D51" s="1" t="s">
        <v>5</v>
      </c>
      <c r="E51" s="1" t="s">
        <v>2</v>
      </c>
      <c r="F51" s="1" t="s">
        <v>6</v>
      </c>
      <c r="H51" s="1" t="s">
        <v>455</v>
      </c>
      <c r="K51" t="s">
        <v>456</v>
      </c>
      <c r="L51">
        <v>4</v>
      </c>
      <c r="M51">
        <v>0.76880420579822728</v>
      </c>
      <c r="N51">
        <v>0.19220105144955682</v>
      </c>
    </row>
    <row r="52" spans="2:19" ht="15" thickBot="1" x14ac:dyDescent="0.4">
      <c r="B52" s="45" t="s">
        <v>457</v>
      </c>
      <c r="C52" t="s">
        <v>209</v>
      </c>
      <c r="D52" s="7">
        <v>305.75479999999999</v>
      </c>
      <c r="E52" s="7">
        <v>200.46190000000001</v>
      </c>
      <c r="F52">
        <f>D52/E52</f>
        <v>1.5252514318182158</v>
      </c>
      <c r="H52" s="13">
        <f>(F52-$E$49)/$E$48</f>
        <v>0.35243404324868255</v>
      </c>
      <c r="K52" s="16" t="s">
        <v>458</v>
      </c>
      <c r="L52" s="16">
        <v>5</v>
      </c>
      <c r="M52" s="16">
        <v>297.12308480937361</v>
      </c>
      <c r="N52" s="16"/>
      <c r="O52" s="16"/>
      <c r="P52" s="16"/>
    </row>
    <row r="53" spans="2:19" ht="15" thickBot="1" x14ac:dyDescent="0.4">
      <c r="B53" s="45"/>
      <c r="C53" t="s">
        <v>211</v>
      </c>
      <c r="D53" s="7">
        <v>314.31799999999998</v>
      </c>
      <c r="E53" s="7">
        <v>182.8664</v>
      </c>
      <c r="F53">
        <f t="shared" ref="F53:F63" si="1">D53/E53</f>
        <v>1.7188395462479711</v>
      </c>
      <c r="H53" s="13">
        <f t="shared" ref="H53:H63" si="2">(F53-$E$49)/$E$48</f>
        <v>0.3991504491536888</v>
      </c>
    </row>
    <row r="54" spans="2:19" x14ac:dyDescent="0.35">
      <c r="B54" s="45"/>
      <c r="C54" t="s">
        <v>213</v>
      </c>
      <c r="D54" s="7">
        <v>247.78039999999999</v>
      </c>
      <c r="E54" s="7">
        <v>183.59899999999999</v>
      </c>
      <c r="F54">
        <f t="shared" si="1"/>
        <v>1.3495737994215655</v>
      </c>
      <c r="H54" s="13">
        <f t="shared" si="2"/>
        <v>0.3100397691598652</v>
      </c>
      <c r="K54" s="17"/>
      <c r="L54" s="17" t="s">
        <v>459</v>
      </c>
      <c r="M54" s="17" t="s">
        <v>447</v>
      </c>
      <c r="N54" s="17" t="s">
        <v>460</v>
      </c>
      <c r="O54" s="17" t="s">
        <v>461</v>
      </c>
      <c r="P54" s="17" t="s">
        <v>462</v>
      </c>
      <c r="Q54" s="17" t="s">
        <v>463</v>
      </c>
      <c r="R54" s="17" t="s">
        <v>464</v>
      </c>
      <c r="S54" s="17" t="s">
        <v>465</v>
      </c>
    </row>
    <row r="55" spans="2:19" x14ac:dyDescent="0.35">
      <c r="B55" s="45"/>
      <c r="C55" t="s">
        <v>466</v>
      </c>
      <c r="D55" s="7">
        <v>599.77819999999997</v>
      </c>
      <c r="E55" s="7">
        <v>178.56360000000001</v>
      </c>
      <c r="F55">
        <f t="shared" si="1"/>
        <v>3.3589051744028455</v>
      </c>
      <c r="H55" s="13">
        <f t="shared" si="2"/>
        <v>0.79492873245079398</v>
      </c>
      <c r="K55" t="s">
        <v>467</v>
      </c>
      <c r="L55">
        <v>6.4836901769179889E-2</v>
      </c>
      <c r="M55">
        <v>0.22338697562960108</v>
      </c>
      <c r="N55">
        <v>0.29024477182002872</v>
      </c>
      <c r="O55">
        <v>0.78605424085746356</v>
      </c>
      <c r="P55">
        <v>-0.55538477328256475</v>
      </c>
      <c r="Q55">
        <v>0.68505857682092453</v>
      </c>
      <c r="R55">
        <v>-0.55538477328256475</v>
      </c>
      <c r="S55">
        <v>0.68505857682092453</v>
      </c>
    </row>
    <row r="56" spans="2:19" ht="15" thickBot="1" x14ac:dyDescent="0.4">
      <c r="B56" s="45"/>
      <c r="C56" t="s">
        <v>468</v>
      </c>
      <c r="D56" s="7">
        <v>929.4085</v>
      </c>
      <c r="E56" s="7">
        <v>179.3186</v>
      </c>
      <c r="F56">
        <f t="shared" si="1"/>
        <v>5.1830010941419351</v>
      </c>
      <c r="H56" s="13">
        <f t="shared" si="2"/>
        <v>1.2351169415627632</v>
      </c>
      <c r="K56" s="16" t="s">
        <v>469</v>
      </c>
      <c r="L56" s="16">
        <v>4.143870510353926</v>
      </c>
      <c r="M56" s="16">
        <v>0.10553061113259846</v>
      </c>
      <c r="N56" s="16">
        <v>39.267000028524258</v>
      </c>
      <c r="O56" s="16">
        <v>2.5128405998466216E-6</v>
      </c>
      <c r="P56" s="16">
        <v>3.8508705616262913</v>
      </c>
      <c r="Q56" s="16">
        <v>4.4368704590815611</v>
      </c>
      <c r="R56" s="16">
        <v>3.8508705616262913</v>
      </c>
      <c r="S56" s="16">
        <v>4.4368704590815611</v>
      </c>
    </row>
    <row r="57" spans="2:19" x14ac:dyDescent="0.35">
      <c r="B57" s="45"/>
      <c r="C57" t="s">
        <v>470</v>
      </c>
      <c r="D57" s="7">
        <v>988.40120000000002</v>
      </c>
      <c r="E57" s="7">
        <v>165.86869999999999</v>
      </c>
      <c r="F57">
        <f t="shared" si="1"/>
        <v>5.9589374004860476</v>
      </c>
      <c r="H57" s="13">
        <f t="shared" si="2"/>
        <v>1.4223647772595978</v>
      </c>
    </row>
    <row r="58" spans="2:19" x14ac:dyDescent="0.35">
      <c r="B58" s="45" t="s">
        <v>471</v>
      </c>
      <c r="C58" t="s">
        <v>209</v>
      </c>
      <c r="D58" s="7">
        <v>181.40369999999999</v>
      </c>
      <c r="E58" s="7">
        <v>178.83789999999999</v>
      </c>
      <c r="F58">
        <f t="shared" si="1"/>
        <v>1.014347070727178</v>
      </c>
      <c r="H58" s="14">
        <f t="shared" si="2"/>
        <v>0.22914333616331908</v>
      </c>
      <c r="L58" s="18" t="s">
        <v>472</v>
      </c>
      <c r="M58" s="19">
        <f>3.3*(M55/L56)</f>
        <v>0.17789576622526304</v>
      </c>
    </row>
    <row r="59" spans="2:19" x14ac:dyDescent="0.35">
      <c r="B59" s="45"/>
      <c r="C59" t="s">
        <v>211</v>
      </c>
      <c r="D59" s="7">
        <v>124.11879999999999</v>
      </c>
      <c r="E59" s="7">
        <v>181.85900000000001</v>
      </c>
      <c r="F59">
        <f t="shared" si="1"/>
        <v>0.68250017870987956</v>
      </c>
      <c r="H59" s="14">
        <f t="shared" si="2"/>
        <v>0.14906252050239618</v>
      </c>
      <c r="L59" s="18" t="s">
        <v>473</v>
      </c>
      <c r="M59" s="19">
        <f>10*(M55/L56)</f>
        <v>0.53907807947049413</v>
      </c>
    </row>
    <row r="60" spans="2:19" x14ac:dyDescent="0.35">
      <c r="B60" s="45"/>
      <c r="C60" t="s">
        <v>213</v>
      </c>
      <c r="D60" s="7">
        <v>138.05789999999999</v>
      </c>
      <c r="E60" s="7">
        <v>174.32380000000001</v>
      </c>
      <c r="F60">
        <f t="shared" si="1"/>
        <v>0.79196242853815702</v>
      </c>
      <c r="H60" s="14">
        <f t="shared" si="2"/>
        <v>0.17547779351291223</v>
      </c>
    </row>
    <row r="61" spans="2:19" x14ac:dyDescent="0.35">
      <c r="B61" s="45"/>
      <c r="C61" t="s">
        <v>466</v>
      </c>
      <c r="D61" s="7">
        <v>341.29719999999998</v>
      </c>
      <c r="E61" s="7">
        <v>195.75120000000001</v>
      </c>
      <c r="F61">
        <f t="shared" si="1"/>
        <v>1.7435254547609411</v>
      </c>
      <c r="H61" s="14">
        <f t="shared" si="2"/>
        <v>0.40510761716280341</v>
      </c>
    </row>
    <row r="62" spans="2:19" x14ac:dyDescent="0.35">
      <c r="B62" s="45"/>
      <c r="C62" t="s">
        <v>468</v>
      </c>
      <c r="D62" s="7">
        <v>276.13810000000001</v>
      </c>
      <c r="E62" s="7">
        <v>182.357</v>
      </c>
      <c r="F62">
        <f t="shared" si="1"/>
        <v>1.5142720049134391</v>
      </c>
      <c r="H62" s="14">
        <f t="shared" si="2"/>
        <v>0.34978450370748304</v>
      </c>
    </row>
    <row r="63" spans="2:19" x14ac:dyDescent="0.35">
      <c r="B63" s="45"/>
      <c r="C63" t="s">
        <v>470</v>
      </c>
      <c r="D63" s="7">
        <v>241.99930000000001</v>
      </c>
      <c r="E63" s="7">
        <v>183.27029999999999</v>
      </c>
      <c r="F63">
        <f t="shared" si="1"/>
        <v>1.3204501765970811</v>
      </c>
      <c r="H63" s="14">
        <f t="shared" si="2"/>
        <v>0.30301169830282609</v>
      </c>
    </row>
    <row r="66" spans="2:14" x14ac:dyDescent="0.35">
      <c r="B66" s="45" t="s">
        <v>7</v>
      </c>
      <c r="C66" s="45"/>
      <c r="D66" s="45"/>
    </row>
    <row r="67" spans="2:14" x14ac:dyDescent="0.35">
      <c r="B67" s="1" t="s">
        <v>474</v>
      </c>
      <c r="L67" s="1" t="s">
        <v>475</v>
      </c>
    </row>
    <row r="68" spans="2:14" x14ac:dyDescent="0.35">
      <c r="B68" s="31" t="s">
        <v>158</v>
      </c>
      <c r="C68" s="31" t="s">
        <v>17</v>
      </c>
      <c r="D68" s="31" t="s">
        <v>5</v>
      </c>
      <c r="E68" s="31" t="s">
        <v>476</v>
      </c>
      <c r="L68" t="s">
        <v>477</v>
      </c>
      <c r="M68" s="31" t="s">
        <v>474</v>
      </c>
      <c r="N68" s="31" t="s">
        <v>478</v>
      </c>
    </row>
    <row r="69" spans="2:14" x14ac:dyDescent="0.35">
      <c r="B69" s="3">
        <v>0</v>
      </c>
      <c r="C69" s="3">
        <v>0</v>
      </c>
      <c r="D69" s="3">
        <v>0.35243400000000003</v>
      </c>
      <c r="E69" s="3">
        <v>0.794929</v>
      </c>
      <c r="M69" s="3">
        <v>0.794929</v>
      </c>
      <c r="N69" s="3">
        <v>0.40510800000000002</v>
      </c>
    </row>
    <row r="70" spans="2:14" x14ac:dyDescent="0.35">
      <c r="B70" s="3">
        <v>0</v>
      </c>
      <c r="C70" s="3">
        <v>0</v>
      </c>
      <c r="D70" s="3">
        <v>0.39915</v>
      </c>
      <c r="E70" s="3">
        <v>1.235117</v>
      </c>
      <c r="M70" s="3">
        <v>1.235117</v>
      </c>
      <c r="N70" s="3">
        <v>0.34978500000000001</v>
      </c>
    </row>
    <row r="71" spans="2:14" x14ac:dyDescent="0.35">
      <c r="B71" s="3">
        <v>0</v>
      </c>
      <c r="C71" s="3">
        <v>0</v>
      </c>
      <c r="D71" s="3">
        <v>0.31003999999999998</v>
      </c>
      <c r="E71" s="3">
        <v>1.4223650000000001</v>
      </c>
      <c r="M71" s="3">
        <v>1.4223650000000001</v>
      </c>
      <c r="N71" s="3">
        <v>0.303012</v>
      </c>
    </row>
    <row r="73" spans="2:14" x14ac:dyDescent="0.35">
      <c r="B73" s="45" t="s">
        <v>46</v>
      </c>
      <c r="C73" s="45"/>
      <c r="L73" s="45" t="s">
        <v>479</v>
      </c>
      <c r="M73" s="45"/>
    </row>
    <row r="74" spans="2:14" x14ac:dyDescent="0.35">
      <c r="B74" s="4" t="s">
        <v>49</v>
      </c>
      <c r="C74" s="3" t="s">
        <v>480</v>
      </c>
      <c r="D74" s="3"/>
      <c r="E74" s="3"/>
      <c r="F74" s="3"/>
      <c r="G74" s="3"/>
      <c r="L74" s="4" t="s">
        <v>49</v>
      </c>
      <c r="M74" s="3" t="s">
        <v>481</v>
      </c>
    </row>
    <row r="75" spans="2:14" x14ac:dyDescent="0.35">
      <c r="B75" s="4" t="s">
        <v>54</v>
      </c>
      <c r="C75" s="3" t="s">
        <v>267</v>
      </c>
      <c r="D75" s="3"/>
      <c r="E75" s="3"/>
      <c r="F75" s="3"/>
      <c r="G75" s="3"/>
      <c r="L75" s="4"/>
      <c r="M75" s="3"/>
    </row>
    <row r="76" spans="2:14" x14ac:dyDescent="0.35">
      <c r="B76" s="4" t="s">
        <v>58</v>
      </c>
      <c r="C76" s="3" t="s">
        <v>59</v>
      </c>
      <c r="D76" s="3"/>
      <c r="E76" s="3"/>
      <c r="F76" s="3"/>
      <c r="G76" s="3"/>
      <c r="L76" s="4" t="s">
        <v>482</v>
      </c>
      <c r="M76" s="3" t="s">
        <v>478</v>
      </c>
    </row>
    <row r="77" spans="2:14" x14ac:dyDescent="0.35">
      <c r="B77" s="4"/>
      <c r="C77" s="3"/>
      <c r="D77" s="3"/>
      <c r="E77" s="3"/>
      <c r="F77" s="3"/>
      <c r="G77" s="3"/>
      <c r="L77" s="4" t="s">
        <v>483</v>
      </c>
      <c r="M77" s="3" t="s">
        <v>483</v>
      </c>
    </row>
    <row r="78" spans="2:14" x14ac:dyDescent="0.35">
      <c r="B78" s="4" t="s">
        <v>64</v>
      </c>
      <c r="C78" s="3"/>
      <c r="D78" s="3"/>
      <c r="E78" s="3"/>
      <c r="F78" s="3"/>
      <c r="G78" s="3"/>
      <c r="L78" s="4" t="s">
        <v>484</v>
      </c>
      <c r="M78" s="3" t="s">
        <v>474</v>
      </c>
    </row>
    <row r="79" spans="2:14" x14ac:dyDescent="0.35">
      <c r="B79" s="4" t="s">
        <v>67</v>
      </c>
      <c r="C79" s="3">
        <v>33.4</v>
      </c>
      <c r="D79" s="3"/>
      <c r="E79" s="3"/>
      <c r="F79" s="3"/>
      <c r="G79" s="3"/>
      <c r="L79" s="4"/>
      <c r="M79" s="3"/>
    </row>
    <row r="80" spans="2:14" x14ac:dyDescent="0.35">
      <c r="B80" s="4" t="s">
        <v>70</v>
      </c>
      <c r="C80" s="3" t="s">
        <v>71</v>
      </c>
      <c r="D80" s="3"/>
      <c r="E80" s="3"/>
      <c r="F80" s="3"/>
      <c r="G80" s="3"/>
      <c r="L80" s="4" t="s">
        <v>485</v>
      </c>
      <c r="M80" s="3"/>
    </row>
    <row r="81" spans="2:13" x14ac:dyDescent="0.35">
      <c r="B81" s="4" t="s">
        <v>74</v>
      </c>
      <c r="C81" s="3" t="s">
        <v>75</v>
      </c>
      <c r="D81" s="3"/>
      <c r="E81" s="3"/>
      <c r="F81" s="3"/>
      <c r="G81" s="3"/>
      <c r="L81" s="4" t="s">
        <v>486</v>
      </c>
      <c r="M81" s="3">
        <v>1.3299999999999999E-2</v>
      </c>
    </row>
    <row r="82" spans="2:13" x14ac:dyDescent="0.35">
      <c r="B82" s="4" t="s">
        <v>78</v>
      </c>
      <c r="C82" s="3" t="s">
        <v>79</v>
      </c>
      <c r="D82" s="3"/>
      <c r="E82" s="3"/>
      <c r="F82" s="3"/>
      <c r="G82" s="3"/>
      <c r="L82" s="4" t="s">
        <v>487</v>
      </c>
      <c r="M82" s="3" t="s">
        <v>372</v>
      </c>
    </row>
    <row r="83" spans="2:13" x14ac:dyDescent="0.35">
      <c r="B83" s="4" t="s">
        <v>82</v>
      </c>
      <c r="C83" s="3">
        <v>0.92600000000000005</v>
      </c>
      <c r="D83" s="3"/>
      <c r="E83" s="3"/>
      <c r="F83" s="3"/>
      <c r="G83" s="3"/>
      <c r="L83" s="4" t="s">
        <v>488</v>
      </c>
      <c r="M83" s="3" t="s">
        <v>79</v>
      </c>
    </row>
    <row r="84" spans="2:13" x14ac:dyDescent="0.35">
      <c r="B84" s="4"/>
      <c r="C84" s="3"/>
      <c r="D84" s="3"/>
      <c r="E84" s="3"/>
      <c r="F84" s="3"/>
      <c r="G84" s="3"/>
      <c r="L84" s="4" t="s">
        <v>489</v>
      </c>
      <c r="M84" s="3" t="s">
        <v>490</v>
      </c>
    </row>
    <row r="85" spans="2:13" x14ac:dyDescent="0.35">
      <c r="B85" s="4" t="s">
        <v>87</v>
      </c>
      <c r="C85" s="3"/>
      <c r="D85" s="3"/>
      <c r="E85" s="3"/>
      <c r="F85" s="3"/>
      <c r="G85" s="3"/>
      <c r="L85" s="4" t="s">
        <v>491</v>
      </c>
      <c r="M85" s="3" t="s">
        <v>492</v>
      </c>
    </row>
    <row r="86" spans="2:13" x14ac:dyDescent="0.35">
      <c r="B86" s="4" t="s">
        <v>90</v>
      </c>
      <c r="C86" s="3" t="s">
        <v>493</v>
      </c>
      <c r="D86" s="3"/>
      <c r="E86" s="3"/>
      <c r="F86" s="3"/>
      <c r="G86" s="3"/>
      <c r="L86" s="4"/>
      <c r="M86" s="3"/>
    </row>
    <row r="87" spans="2:13" x14ac:dyDescent="0.35">
      <c r="B87" s="4" t="s">
        <v>70</v>
      </c>
      <c r="C87" s="3">
        <v>0.13800000000000001</v>
      </c>
      <c r="D87" s="3"/>
      <c r="E87" s="3"/>
      <c r="F87" s="3"/>
      <c r="G87" s="3"/>
      <c r="L87" s="4" t="s">
        <v>494</v>
      </c>
      <c r="M87" s="3"/>
    </row>
    <row r="88" spans="2:13" x14ac:dyDescent="0.35">
      <c r="B88" s="4" t="s">
        <v>74</v>
      </c>
      <c r="C88" s="3" t="s">
        <v>97</v>
      </c>
      <c r="D88" s="3"/>
      <c r="E88" s="3"/>
      <c r="F88" s="3"/>
      <c r="G88" s="3"/>
      <c r="L88" s="4" t="s">
        <v>495</v>
      </c>
      <c r="M88" s="3">
        <v>1.151</v>
      </c>
    </row>
    <row r="89" spans="2:13" x14ac:dyDescent="0.35">
      <c r="B89" s="4" t="s">
        <v>100</v>
      </c>
      <c r="C89" s="3" t="s">
        <v>101</v>
      </c>
      <c r="D89" s="3"/>
      <c r="E89" s="3"/>
      <c r="F89" s="3"/>
      <c r="G89" s="3"/>
      <c r="L89" s="4" t="s">
        <v>496</v>
      </c>
      <c r="M89" s="3">
        <v>0.35260000000000002</v>
      </c>
    </row>
    <row r="90" spans="2:13" x14ac:dyDescent="0.35">
      <c r="B90" s="4"/>
      <c r="C90" s="3"/>
      <c r="D90" s="3"/>
      <c r="E90" s="3"/>
      <c r="F90" s="3"/>
      <c r="G90" s="3"/>
      <c r="L90" s="4" t="s">
        <v>497</v>
      </c>
      <c r="M90" s="3" t="s">
        <v>498</v>
      </c>
    </row>
    <row r="91" spans="2:13" x14ac:dyDescent="0.35">
      <c r="B91" s="4" t="s">
        <v>106</v>
      </c>
      <c r="C91" s="3"/>
      <c r="D91" s="3"/>
      <c r="E91" s="3"/>
      <c r="F91" s="3"/>
      <c r="G91" s="3"/>
      <c r="L91" s="4" t="s">
        <v>499</v>
      </c>
      <c r="M91" s="3" t="s">
        <v>500</v>
      </c>
    </row>
    <row r="92" spans="2:13" x14ac:dyDescent="0.35">
      <c r="B92" s="4" t="s">
        <v>109</v>
      </c>
      <c r="C92" s="3"/>
      <c r="D92" s="3"/>
      <c r="E92" s="3"/>
      <c r="F92" s="3"/>
      <c r="G92" s="3"/>
      <c r="L92" s="4" t="s">
        <v>501</v>
      </c>
      <c r="M92" s="3">
        <v>0.81789999999999996</v>
      </c>
    </row>
    <row r="93" spans="2:13" x14ac:dyDescent="0.35">
      <c r="B93" s="4" t="s">
        <v>70</v>
      </c>
      <c r="C93" s="3"/>
      <c r="D93" s="3"/>
      <c r="E93" s="3"/>
      <c r="F93" s="3"/>
      <c r="G93" s="3"/>
      <c r="L93" s="4"/>
      <c r="M93" s="3"/>
    </row>
    <row r="94" spans="2:13" x14ac:dyDescent="0.35">
      <c r="B94" s="4" t="s">
        <v>74</v>
      </c>
      <c r="C94" s="3"/>
      <c r="D94" s="3"/>
      <c r="E94" s="3"/>
      <c r="F94" s="3"/>
      <c r="G94" s="3"/>
      <c r="L94" s="4" t="s">
        <v>502</v>
      </c>
      <c r="M94" s="3"/>
    </row>
    <row r="95" spans="2:13" x14ac:dyDescent="0.35">
      <c r="B95" s="4" t="s">
        <v>100</v>
      </c>
      <c r="C95" s="3"/>
      <c r="D95" s="3"/>
      <c r="E95" s="3"/>
      <c r="F95" s="3"/>
      <c r="G95" s="3"/>
      <c r="L95" s="4" t="s">
        <v>503</v>
      </c>
      <c r="M95" s="3" t="s">
        <v>504</v>
      </c>
    </row>
    <row r="96" spans="2:13" x14ac:dyDescent="0.35">
      <c r="B96" s="4"/>
      <c r="C96" s="3"/>
      <c r="D96" s="3"/>
      <c r="E96" s="3"/>
      <c r="F96" s="3"/>
      <c r="G96" s="3"/>
      <c r="L96" s="4" t="s">
        <v>486</v>
      </c>
      <c r="M96" s="3">
        <v>4.9099999999999998E-2</v>
      </c>
    </row>
    <row r="97" spans="2:13" x14ac:dyDescent="0.35">
      <c r="B97" s="4" t="s">
        <v>120</v>
      </c>
      <c r="C97" s="3" t="s">
        <v>121</v>
      </c>
      <c r="D97" s="3" t="s">
        <v>122</v>
      </c>
      <c r="E97" s="3" t="s">
        <v>123</v>
      </c>
      <c r="F97" s="3" t="s">
        <v>124</v>
      </c>
      <c r="G97" s="3" t="s">
        <v>125</v>
      </c>
      <c r="L97" s="4" t="s">
        <v>487</v>
      </c>
      <c r="M97" s="3" t="s">
        <v>372</v>
      </c>
    </row>
    <row r="98" spans="2:13" x14ac:dyDescent="0.35">
      <c r="B98" s="4" t="s">
        <v>128</v>
      </c>
      <c r="C98" s="3">
        <v>2.65</v>
      </c>
      <c r="D98" s="3">
        <v>3</v>
      </c>
      <c r="E98" s="3">
        <v>0.88400000000000001</v>
      </c>
      <c r="F98" s="3" t="s">
        <v>505</v>
      </c>
      <c r="G98" s="3" t="s">
        <v>130</v>
      </c>
      <c r="L98" s="4" t="s">
        <v>488</v>
      </c>
      <c r="M98" s="3" t="s">
        <v>79</v>
      </c>
    </row>
    <row r="99" spans="2:13" x14ac:dyDescent="0.35">
      <c r="B99" s="4" t="s">
        <v>132</v>
      </c>
      <c r="C99" s="3">
        <v>0.21099999999999999</v>
      </c>
      <c r="D99" s="3">
        <v>8</v>
      </c>
      <c r="E99" s="3">
        <v>2.64E-2</v>
      </c>
      <c r="F99" s="3"/>
      <c r="G99" s="3"/>
      <c r="L99" s="4"/>
      <c r="M99" s="3"/>
    </row>
    <row r="100" spans="2:13" x14ac:dyDescent="0.35">
      <c r="B100" s="4" t="s">
        <v>133</v>
      </c>
      <c r="C100" s="3">
        <v>2.86</v>
      </c>
      <c r="D100" s="3">
        <v>11</v>
      </c>
      <c r="E100" s="3"/>
      <c r="F100" s="3"/>
      <c r="G100" s="3"/>
      <c r="L100" s="4" t="s">
        <v>506</v>
      </c>
      <c r="M100" s="3"/>
    </row>
    <row r="101" spans="2:13" x14ac:dyDescent="0.35">
      <c r="B101" s="4"/>
      <c r="C101" s="3"/>
      <c r="D101" s="3"/>
      <c r="E101" s="3"/>
      <c r="F101" s="3"/>
      <c r="G101" s="3"/>
      <c r="L101" s="4" t="s">
        <v>507</v>
      </c>
      <c r="M101" s="3">
        <v>3</v>
      </c>
    </row>
    <row r="102" spans="2:13" x14ac:dyDescent="0.35">
      <c r="B102" s="4" t="s">
        <v>134</v>
      </c>
      <c r="C102" s="3"/>
      <c r="D102" s="3"/>
      <c r="E102" s="3"/>
      <c r="F102" s="3"/>
      <c r="G102" s="3"/>
      <c r="L102" s="4" t="s">
        <v>508</v>
      </c>
      <c r="M102" s="3">
        <v>3</v>
      </c>
    </row>
    <row r="103" spans="2:13" x14ac:dyDescent="0.35">
      <c r="B103" s="4" t="s">
        <v>135</v>
      </c>
      <c r="C103" s="3">
        <v>4</v>
      </c>
      <c r="D103" s="3"/>
      <c r="E103" s="3"/>
      <c r="F103" s="3"/>
      <c r="G103" s="3"/>
    </row>
    <row r="104" spans="2:13" x14ac:dyDescent="0.35">
      <c r="B104" s="4" t="s">
        <v>136</v>
      </c>
      <c r="C104" s="3">
        <v>12</v>
      </c>
      <c r="D104" s="3"/>
      <c r="E104" s="3"/>
      <c r="F104" s="3"/>
      <c r="G104" s="3"/>
    </row>
    <row r="106" spans="2:13" x14ac:dyDescent="0.35">
      <c r="B106" s="46" t="s">
        <v>273</v>
      </c>
      <c r="C106" s="46"/>
      <c r="D106" s="46"/>
      <c r="E106" s="46"/>
    </row>
    <row r="107" spans="2:13" x14ac:dyDescent="0.35">
      <c r="B107" s="4" t="s">
        <v>137</v>
      </c>
      <c r="C107" s="3">
        <v>1</v>
      </c>
      <c r="D107" s="3"/>
      <c r="E107" s="3"/>
      <c r="F107" s="3"/>
      <c r="G107" s="3"/>
      <c r="H107" s="3"/>
      <c r="I107" s="3"/>
      <c r="J107" s="3"/>
    </row>
    <row r="108" spans="2:13" x14ac:dyDescent="0.35">
      <c r="B108" s="4" t="s">
        <v>138</v>
      </c>
      <c r="C108" s="3">
        <v>6</v>
      </c>
      <c r="D108" s="3"/>
      <c r="E108" s="3"/>
      <c r="F108" s="3"/>
      <c r="G108" s="3"/>
      <c r="H108" s="3"/>
      <c r="I108" s="3"/>
      <c r="J108" s="3"/>
    </row>
    <row r="109" spans="2:13" x14ac:dyDescent="0.35">
      <c r="B109" s="4" t="s">
        <v>141</v>
      </c>
      <c r="C109" s="3">
        <v>0.05</v>
      </c>
      <c r="D109" s="3"/>
      <c r="E109" s="3"/>
      <c r="F109" s="3"/>
      <c r="G109" s="3"/>
      <c r="H109" s="3"/>
      <c r="I109" s="3"/>
      <c r="J109" s="3"/>
    </row>
    <row r="110" spans="2:13" x14ac:dyDescent="0.35">
      <c r="B110" s="4"/>
      <c r="C110" s="3"/>
      <c r="D110" s="3"/>
      <c r="E110" s="3"/>
      <c r="F110" s="3"/>
      <c r="G110" s="3"/>
      <c r="H110" s="3"/>
      <c r="I110" s="3"/>
      <c r="J110" s="3"/>
    </row>
    <row r="111" spans="2:13" x14ac:dyDescent="0.35">
      <c r="B111" s="4" t="s">
        <v>273</v>
      </c>
      <c r="C111" s="3" t="s">
        <v>145</v>
      </c>
      <c r="D111" s="3" t="s">
        <v>146</v>
      </c>
      <c r="E111" s="3" t="s">
        <v>147</v>
      </c>
      <c r="F111" s="3" t="s">
        <v>148</v>
      </c>
      <c r="G111" s="3" t="s">
        <v>149</v>
      </c>
      <c r="H111" s="3"/>
      <c r="I111" s="3"/>
      <c r="J111" s="3"/>
    </row>
    <row r="112" spans="2:13" x14ac:dyDescent="0.35">
      <c r="B112" s="4" t="s">
        <v>509</v>
      </c>
      <c r="C112" s="3">
        <v>0</v>
      </c>
      <c r="D112" s="3" t="s">
        <v>510</v>
      </c>
      <c r="E112" s="3" t="s">
        <v>101</v>
      </c>
      <c r="F112" s="3" t="s">
        <v>97</v>
      </c>
      <c r="G112" s="3" t="s">
        <v>394</v>
      </c>
      <c r="H112" s="3" t="s">
        <v>276</v>
      </c>
      <c r="I112" s="3"/>
      <c r="J112" s="3"/>
    </row>
    <row r="113" spans="2:10" x14ac:dyDescent="0.35">
      <c r="B113" s="4" t="s">
        <v>511</v>
      </c>
      <c r="C113" s="3">
        <v>-0.35399999999999998</v>
      </c>
      <c r="D113" s="3" t="s">
        <v>512</v>
      </c>
      <c r="E113" s="3" t="s">
        <v>101</v>
      </c>
      <c r="F113" s="3" t="s">
        <v>97</v>
      </c>
      <c r="G113" s="3">
        <v>0.107</v>
      </c>
      <c r="H113" s="3" t="s">
        <v>280</v>
      </c>
      <c r="I113" s="3"/>
      <c r="J113" s="3"/>
    </row>
    <row r="114" spans="2:10" x14ac:dyDescent="0.35">
      <c r="B114" s="4" t="s">
        <v>513</v>
      </c>
      <c r="C114" s="3">
        <v>-1.1499999999999999</v>
      </c>
      <c r="D114" s="3" t="s">
        <v>514</v>
      </c>
      <c r="E114" s="3" t="s">
        <v>79</v>
      </c>
      <c r="F114" s="3" t="s">
        <v>162</v>
      </c>
      <c r="G114" s="3" t="s">
        <v>71</v>
      </c>
      <c r="H114" s="3" t="s">
        <v>267</v>
      </c>
      <c r="I114" s="3"/>
      <c r="J114" s="3"/>
    </row>
    <row r="115" spans="2:10" x14ac:dyDescent="0.35">
      <c r="B115" s="4" t="s">
        <v>386</v>
      </c>
      <c r="C115" s="3">
        <v>-0.35399999999999998</v>
      </c>
      <c r="D115" s="3" t="s">
        <v>512</v>
      </c>
      <c r="E115" s="3" t="s">
        <v>101</v>
      </c>
      <c r="F115" s="3" t="s">
        <v>97</v>
      </c>
      <c r="G115" s="3">
        <v>0.107</v>
      </c>
      <c r="H115" s="3" t="s">
        <v>287</v>
      </c>
      <c r="I115" s="3"/>
      <c r="J115" s="3"/>
    </row>
    <row r="116" spans="2:10" x14ac:dyDescent="0.35">
      <c r="B116" s="4" t="s">
        <v>515</v>
      </c>
      <c r="C116" s="3">
        <v>-1.1499999999999999</v>
      </c>
      <c r="D116" s="3" t="s">
        <v>514</v>
      </c>
      <c r="E116" s="3" t="s">
        <v>79</v>
      </c>
      <c r="F116" s="3" t="s">
        <v>162</v>
      </c>
      <c r="G116" s="3" t="s">
        <v>71</v>
      </c>
      <c r="H116" s="3" t="s">
        <v>291</v>
      </c>
      <c r="I116" s="3"/>
      <c r="J116" s="3"/>
    </row>
    <row r="117" spans="2:10" x14ac:dyDescent="0.35">
      <c r="B117" s="4" t="s">
        <v>516</v>
      </c>
      <c r="C117" s="3">
        <v>-0.79700000000000004</v>
      </c>
      <c r="D117" s="3" t="s">
        <v>517</v>
      </c>
      <c r="E117" s="3" t="s">
        <v>79</v>
      </c>
      <c r="F117" s="3" t="s">
        <v>270</v>
      </c>
      <c r="G117" s="3">
        <v>1E-3</v>
      </c>
      <c r="H117" s="3" t="s">
        <v>295</v>
      </c>
      <c r="I117" s="3"/>
      <c r="J117" s="3"/>
    </row>
    <row r="118" spans="2:10" x14ac:dyDescent="0.35">
      <c r="B118" s="4"/>
      <c r="C118" s="3"/>
      <c r="D118" s="3"/>
      <c r="E118" s="3"/>
      <c r="F118" s="3"/>
      <c r="G118" s="3"/>
      <c r="H118" s="3"/>
      <c r="I118" s="3"/>
      <c r="J118" s="3"/>
    </row>
    <row r="119" spans="2:10" x14ac:dyDescent="0.35">
      <c r="B119" s="4" t="s">
        <v>170</v>
      </c>
      <c r="C119" s="3" t="s">
        <v>171</v>
      </c>
      <c r="D119" s="3" t="s">
        <v>172</v>
      </c>
      <c r="E119" s="3" t="s">
        <v>145</v>
      </c>
      <c r="F119" s="3" t="s">
        <v>173</v>
      </c>
      <c r="G119" s="3" t="s">
        <v>174</v>
      </c>
      <c r="H119" s="3" t="s">
        <v>175</v>
      </c>
      <c r="I119" s="3" t="s">
        <v>176</v>
      </c>
      <c r="J119" s="3" t="s">
        <v>122</v>
      </c>
    </row>
    <row r="120" spans="2:10" x14ac:dyDescent="0.35">
      <c r="B120" s="4" t="s">
        <v>509</v>
      </c>
      <c r="C120" s="3">
        <v>0</v>
      </c>
      <c r="D120" s="3">
        <v>0</v>
      </c>
      <c r="E120" s="3">
        <v>0</v>
      </c>
      <c r="F120" s="3">
        <v>0.13300000000000001</v>
      </c>
      <c r="G120" s="3">
        <v>3</v>
      </c>
      <c r="H120" s="3">
        <v>3</v>
      </c>
      <c r="I120" s="3">
        <v>0</v>
      </c>
      <c r="J120" s="3">
        <v>8</v>
      </c>
    </row>
    <row r="121" spans="2:10" x14ac:dyDescent="0.35">
      <c r="B121" s="4" t="s">
        <v>511</v>
      </c>
      <c r="C121" s="3">
        <v>0</v>
      </c>
      <c r="D121" s="3">
        <v>0.35399999999999998</v>
      </c>
      <c r="E121" s="3">
        <v>-0.35399999999999998</v>
      </c>
      <c r="F121" s="3">
        <v>0.13300000000000001</v>
      </c>
      <c r="G121" s="3">
        <v>3</v>
      </c>
      <c r="H121" s="3">
        <v>3</v>
      </c>
      <c r="I121" s="3">
        <v>3.77</v>
      </c>
      <c r="J121" s="3">
        <v>8</v>
      </c>
    </row>
    <row r="122" spans="2:10" x14ac:dyDescent="0.35">
      <c r="B122" s="4" t="s">
        <v>513</v>
      </c>
      <c r="C122" s="3">
        <v>0</v>
      </c>
      <c r="D122" s="3">
        <v>1.1499999999999999</v>
      </c>
      <c r="E122" s="3">
        <v>-1.1499999999999999</v>
      </c>
      <c r="F122" s="3">
        <v>0.13300000000000001</v>
      </c>
      <c r="G122" s="3">
        <v>3</v>
      </c>
      <c r="H122" s="3">
        <v>3</v>
      </c>
      <c r="I122" s="3">
        <v>12.3</v>
      </c>
      <c r="J122" s="3">
        <v>8</v>
      </c>
    </row>
    <row r="123" spans="2:10" x14ac:dyDescent="0.35">
      <c r="B123" s="4" t="s">
        <v>386</v>
      </c>
      <c r="C123" s="3">
        <v>0</v>
      </c>
      <c r="D123" s="3">
        <v>0.35399999999999998</v>
      </c>
      <c r="E123" s="3">
        <v>-0.35399999999999998</v>
      </c>
      <c r="F123" s="3">
        <v>0.13300000000000001</v>
      </c>
      <c r="G123" s="3">
        <v>3</v>
      </c>
      <c r="H123" s="3">
        <v>3</v>
      </c>
      <c r="I123" s="3">
        <v>3.77</v>
      </c>
      <c r="J123" s="3">
        <v>8</v>
      </c>
    </row>
    <row r="124" spans="2:10" x14ac:dyDescent="0.35">
      <c r="B124" s="4" t="s">
        <v>515</v>
      </c>
      <c r="C124" s="3">
        <v>0</v>
      </c>
      <c r="D124" s="3">
        <v>1.1499999999999999</v>
      </c>
      <c r="E124" s="3">
        <v>-1.1499999999999999</v>
      </c>
      <c r="F124" s="3">
        <v>0.13300000000000001</v>
      </c>
      <c r="G124" s="3">
        <v>3</v>
      </c>
      <c r="H124" s="3">
        <v>3</v>
      </c>
      <c r="I124" s="3">
        <v>12.3</v>
      </c>
      <c r="J124" s="3">
        <v>8</v>
      </c>
    </row>
    <row r="125" spans="2:10" x14ac:dyDescent="0.35">
      <c r="B125" s="4" t="s">
        <v>516</v>
      </c>
      <c r="C125" s="3">
        <v>0.35399999999999998</v>
      </c>
      <c r="D125" s="3">
        <v>1.1499999999999999</v>
      </c>
      <c r="E125" s="3">
        <v>-0.79700000000000004</v>
      </c>
      <c r="F125" s="3">
        <v>0.13300000000000001</v>
      </c>
      <c r="G125" s="3">
        <v>3</v>
      </c>
      <c r="H125" s="3">
        <v>3</v>
      </c>
      <c r="I125" s="3">
        <v>8.49</v>
      </c>
      <c r="J125" s="3">
        <v>8</v>
      </c>
    </row>
    <row r="126" spans="2:10" x14ac:dyDescent="0.35">
      <c r="B126" s="4"/>
      <c r="C126" s="3"/>
      <c r="D126" s="3"/>
      <c r="E126" s="3"/>
      <c r="F126" s="3"/>
      <c r="G126" s="3"/>
      <c r="H126" s="3"/>
      <c r="I126" s="3"/>
      <c r="J126" s="3"/>
    </row>
    <row r="127" spans="2:10" x14ac:dyDescent="0.35">
      <c r="B127" s="4" t="s">
        <v>297</v>
      </c>
      <c r="C127" s="3"/>
      <c r="D127" s="3"/>
      <c r="E127" s="3"/>
      <c r="F127" s="3"/>
      <c r="G127" s="3"/>
      <c r="H127" s="3"/>
      <c r="I127" s="3"/>
      <c r="J127" s="3"/>
    </row>
    <row r="128" spans="2:10" x14ac:dyDescent="0.35">
      <c r="B128" s="4" t="s">
        <v>518</v>
      </c>
      <c r="C128" s="3" t="s">
        <v>299</v>
      </c>
      <c r="D128" s="3"/>
      <c r="E128" s="3"/>
      <c r="F128" s="3"/>
      <c r="G128" s="3"/>
      <c r="H128" s="3"/>
      <c r="I128" s="3"/>
      <c r="J128" s="3"/>
    </row>
    <row r="129" spans="2:10" x14ac:dyDescent="0.35">
      <c r="B129" s="4" t="s">
        <v>397</v>
      </c>
      <c r="C129" s="3" t="s">
        <v>153</v>
      </c>
      <c r="D129" s="3"/>
      <c r="E129" s="3"/>
      <c r="F129" s="3"/>
      <c r="G129" s="3"/>
      <c r="H129" s="3"/>
      <c r="I129" s="3"/>
      <c r="J129" s="3"/>
    </row>
    <row r="130" spans="2:10" x14ac:dyDescent="0.35">
      <c r="B130" s="4" t="s">
        <v>519</v>
      </c>
      <c r="C130" s="3" t="s">
        <v>153</v>
      </c>
      <c r="D130" s="3"/>
      <c r="E130" s="3"/>
      <c r="F130" s="3"/>
      <c r="G130" s="3"/>
      <c r="H130" s="3"/>
      <c r="I130" s="3"/>
      <c r="J130" s="3"/>
    </row>
    <row r="131" spans="2:10" x14ac:dyDescent="0.35">
      <c r="B131" s="4" t="s">
        <v>301</v>
      </c>
      <c r="C131" s="3" t="s">
        <v>153</v>
      </c>
      <c r="D131" s="3"/>
      <c r="E131" s="3"/>
      <c r="F131" s="3"/>
      <c r="G131" s="3"/>
      <c r="H131" s="3"/>
      <c r="I131" s="3"/>
      <c r="J131" s="3"/>
    </row>
    <row r="133" spans="2:10" x14ac:dyDescent="0.35">
      <c r="B133" s="46" t="s">
        <v>179</v>
      </c>
      <c r="C133" s="46"/>
    </row>
    <row r="134" spans="2:10" x14ac:dyDescent="0.35">
      <c r="B134" s="31"/>
      <c r="C134" s="31" t="s">
        <v>158</v>
      </c>
      <c r="D134" s="31" t="s">
        <v>17</v>
      </c>
      <c r="E134" s="31" t="s">
        <v>5</v>
      </c>
      <c r="F134" s="31" t="s">
        <v>476</v>
      </c>
    </row>
    <row r="135" spans="2:10" x14ac:dyDescent="0.35">
      <c r="B135" s="4" t="s">
        <v>182</v>
      </c>
      <c r="C135" s="3">
        <v>3</v>
      </c>
      <c r="D135" s="3">
        <v>3</v>
      </c>
      <c r="E135" s="3">
        <v>3</v>
      </c>
      <c r="F135" s="3">
        <v>3</v>
      </c>
    </row>
    <row r="136" spans="2:10" x14ac:dyDescent="0.35">
      <c r="B136" s="4"/>
      <c r="C136" s="3"/>
      <c r="D136" s="3"/>
      <c r="E136" s="3"/>
      <c r="F136" s="3"/>
    </row>
    <row r="137" spans="2:10" x14ac:dyDescent="0.35">
      <c r="B137" s="4" t="s">
        <v>189</v>
      </c>
      <c r="C137" s="3">
        <v>0</v>
      </c>
      <c r="D137" s="3">
        <v>0</v>
      </c>
      <c r="E137" s="3">
        <v>0.31</v>
      </c>
      <c r="F137" s="3">
        <v>0.79500000000000004</v>
      </c>
    </row>
    <row r="138" spans="2:10" x14ac:dyDescent="0.35">
      <c r="B138" s="4" t="s">
        <v>191</v>
      </c>
      <c r="C138" s="3">
        <v>0</v>
      </c>
      <c r="D138" s="3">
        <v>0</v>
      </c>
      <c r="E138" s="3">
        <v>0.39900000000000002</v>
      </c>
      <c r="F138" s="3">
        <v>1.42</v>
      </c>
    </row>
    <row r="139" spans="2:10" x14ac:dyDescent="0.35">
      <c r="B139" s="4" t="s">
        <v>192</v>
      </c>
      <c r="C139" s="3">
        <v>0</v>
      </c>
      <c r="D139" s="3">
        <v>0</v>
      </c>
      <c r="E139" s="3">
        <v>8.9099999999999999E-2</v>
      </c>
      <c r="F139" s="3">
        <v>0.627</v>
      </c>
    </row>
    <row r="140" spans="2:10" x14ac:dyDescent="0.35">
      <c r="B140" s="4"/>
      <c r="C140" s="3"/>
      <c r="D140" s="3"/>
      <c r="E140" s="3"/>
      <c r="F140" s="3"/>
    </row>
    <row r="141" spans="2:10" x14ac:dyDescent="0.35">
      <c r="B141" s="4" t="s">
        <v>194</v>
      </c>
      <c r="C141" s="3">
        <v>0</v>
      </c>
      <c r="D141" s="3">
        <v>0</v>
      </c>
      <c r="E141" s="3">
        <v>0.35399999999999998</v>
      </c>
      <c r="F141" s="3">
        <v>1.1499999999999999</v>
      </c>
    </row>
    <row r="142" spans="2:10" x14ac:dyDescent="0.35">
      <c r="B142" s="4" t="s">
        <v>195</v>
      </c>
      <c r="C142" s="3">
        <v>0</v>
      </c>
      <c r="D142" s="3">
        <v>0</v>
      </c>
      <c r="E142" s="3">
        <v>4.4600000000000001E-2</v>
      </c>
      <c r="F142" s="3">
        <v>0.32200000000000001</v>
      </c>
    </row>
    <row r="143" spans="2:10" x14ac:dyDescent="0.35">
      <c r="B143" s="4" t="s">
        <v>196</v>
      </c>
      <c r="C143" s="3">
        <v>0</v>
      </c>
      <c r="D143" s="3">
        <v>0</v>
      </c>
      <c r="E143" s="3">
        <v>2.5700000000000001E-2</v>
      </c>
      <c r="F143" s="3">
        <v>0.186</v>
      </c>
    </row>
    <row r="144" spans="2:10" x14ac:dyDescent="0.35">
      <c r="B144" s="4"/>
      <c r="C144" s="3"/>
      <c r="D144" s="3"/>
      <c r="E144" s="3"/>
      <c r="F144" s="3"/>
    </row>
    <row r="145" spans="2:6" x14ac:dyDescent="0.35">
      <c r="B145" s="4" t="s">
        <v>197</v>
      </c>
      <c r="C145" s="3">
        <v>0</v>
      </c>
      <c r="D145" s="3">
        <v>0</v>
      </c>
      <c r="E145" s="3">
        <v>0.24299999999999999</v>
      </c>
      <c r="F145" s="3">
        <v>0.35099999999999998</v>
      </c>
    </row>
    <row r="146" spans="2:6" x14ac:dyDescent="0.35">
      <c r="B146" s="4" t="s">
        <v>198</v>
      </c>
      <c r="C146" s="3">
        <v>0</v>
      </c>
      <c r="D146" s="3">
        <v>0</v>
      </c>
      <c r="E146" s="3">
        <v>0.46500000000000002</v>
      </c>
      <c r="F146" s="3">
        <v>1.95</v>
      </c>
    </row>
  </sheetData>
  <mergeCells count="20">
    <mergeCell ref="L73:M73"/>
    <mergeCell ref="B52:B57"/>
    <mergeCell ref="B58:B63"/>
    <mergeCell ref="B66:D66"/>
    <mergeCell ref="B73:C73"/>
    <mergeCell ref="B106:E106"/>
    <mergeCell ref="B133:C133"/>
    <mergeCell ref="A21:A23"/>
    <mergeCell ref="A24:A26"/>
    <mergeCell ref="A27:A29"/>
    <mergeCell ref="A30:A32"/>
    <mergeCell ref="A33:A35"/>
    <mergeCell ref="A18:A20"/>
    <mergeCell ref="I50:J50"/>
    <mergeCell ref="K3:P3"/>
    <mergeCell ref="C3:H3"/>
    <mergeCell ref="A6:A11"/>
    <mergeCell ref="A12:A14"/>
    <mergeCell ref="A15:A17"/>
    <mergeCell ref="K38:L38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10.Document" shapeId="2049" r:id="rId3">
          <objectPr defaultSize="0" r:id="rId4">
            <anchor moveWithCells="1">
              <from>
                <xdr:col>6</xdr:col>
                <xdr:colOff>254000</xdr:colOff>
                <xdr:row>132</xdr:row>
                <xdr:rowOff>31750</xdr:rowOff>
              </from>
              <to>
                <xdr:col>10</xdr:col>
                <xdr:colOff>495300</xdr:colOff>
                <xdr:row>145</xdr:row>
                <xdr:rowOff>76200</xdr:rowOff>
              </to>
            </anchor>
          </objectPr>
        </oleObject>
      </mc:Choice>
      <mc:Fallback>
        <oleObject progId="Prism10.Document" shapeId="2049" r:id="rId3"/>
      </mc:Fallback>
    </mc:AlternateContent>
    <mc:AlternateContent xmlns:mc="http://schemas.openxmlformats.org/markup-compatibility/2006">
      <mc:Choice Requires="x14">
        <oleObject progId="Prism10.Document" shapeId="2050" r:id="rId5">
          <objectPr defaultSize="0" r:id="rId6">
            <anchor moveWithCells="1">
              <from>
                <xdr:col>11</xdr:col>
                <xdr:colOff>158750</xdr:colOff>
                <xdr:row>102</xdr:row>
                <xdr:rowOff>120650</xdr:rowOff>
              </from>
              <to>
                <xdr:col>14</xdr:col>
                <xdr:colOff>596900</xdr:colOff>
                <xdr:row>117</xdr:row>
                <xdr:rowOff>63500</xdr:rowOff>
              </to>
            </anchor>
          </objectPr>
        </oleObject>
      </mc:Choice>
      <mc:Fallback>
        <oleObject progId="Prism10.Document" shapeId="2050" r:id="rId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a9bb4d-785b-4a0e-b0db-d71d7b63f59c">
      <Terms xmlns="http://schemas.microsoft.com/office/infopath/2007/PartnerControls"/>
    </lcf76f155ced4ddcb4097134ff3c332f>
    <TaxCatchAll xmlns="f18b5320-42b1-4e79-89ec-870abe06080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9FAFA711F81545A438712B788F4562" ma:contentTypeVersion="10" ma:contentTypeDescription="Create a new document." ma:contentTypeScope="" ma:versionID="892ccebb687dc003004337fea01bacc3">
  <xsd:schema xmlns:xsd="http://www.w3.org/2001/XMLSchema" xmlns:xs="http://www.w3.org/2001/XMLSchema" xmlns:p="http://schemas.microsoft.com/office/2006/metadata/properties" xmlns:ns2="8aa9bb4d-785b-4a0e-b0db-d71d7b63f59c" xmlns:ns3="f18b5320-42b1-4e79-89ec-870abe060802" targetNamespace="http://schemas.microsoft.com/office/2006/metadata/properties" ma:root="true" ma:fieldsID="0f301b37d910fe93905299193639b302" ns2:_="" ns3:_="">
    <xsd:import namespace="8aa9bb4d-785b-4a0e-b0db-d71d7b63f59c"/>
    <xsd:import namespace="f18b5320-42b1-4e79-89ec-870abe0608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9bb4d-785b-4a0e-b0db-d71d7b63f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b5320-42b1-4e79-89ec-870abe06080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23574c2-84e5-46c2-85ae-4227c8d2912e}" ma:internalName="TaxCatchAll" ma:showField="CatchAllData" ma:web="f18b5320-42b1-4e79-89ec-870abe0608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3A696C-70A3-4030-8397-7BC7FE0623C3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f18b5320-42b1-4e79-89ec-870abe060802"/>
    <ds:schemaRef ds:uri="http://schemas.microsoft.com/office/infopath/2007/PartnerControls"/>
    <ds:schemaRef ds:uri="http://purl.org/dc/dcmitype/"/>
    <ds:schemaRef ds:uri="8aa9bb4d-785b-4a0e-b0db-d71d7b63f59c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88800B7-EB09-4C41-A979-E46AD20D24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A33CCD-A392-49E8-AEB8-0002DC2464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a9bb4d-785b-4a0e-b0db-d71d7b63f59c"/>
    <ds:schemaRef ds:uri="f18b5320-42b1-4e79-89ec-870abe0608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Figure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Stefana Duca</dc:creator>
  <cp:keywords/>
  <dc:description/>
  <cp:lastModifiedBy>Felicity De Cogan (staff)</cp:lastModifiedBy>
  <cp:revision/>
  <dcterms:created xsi:type="dcterms:W3CDTF">2015-06-05T18:17:20Z</dcterms:created>
  <dcterms:modified xsi:type="dcterms:W3CDTF">2026-08-12T13:07:35Z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0x010100779FAFA711F81545A438712B788F4562</vt:lpwstr>
  </property>
  <property fmtid="{D5CDD505-2E9C-101B-9397-08002B2CF9AE}" pid="3" name="MediaServiceImageTags">
    <vt:lpwstr/>
  </property>
</Properties>
</file>