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89" documentId="8_{1153B82F-E23A-3348-AABA-5AB25B5B73D9}" xr6:coauthVersionLast="47" xr6:coauthVersionMax="47" xr10:uidLastSave="{AE1D4C12-56AD-4F2E-B6A0-5287E49FAABF}"/>
  <bookViews>
    <workbookView xWindow="17920" yWindow="50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8" l="1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46" i="8" l="1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<sst xmlns="http://schemas.openxmlformats.org/spreadsheetml/2006/main" count="203" uniqueCount="107">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</sst>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zoomScaleNormal="182" workbookViewId="0">
      <selection activeCell="B10" sqref="B10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2.1404699999999999E-8</v>
      </c>
      <c r="C2" s="8">
        <f>B2*1000000</f>
        <v>2.1404699999999999E-2</v>
      </c>
    </row>
    <row r="3" spans="1:5">
      <c r="A3" s="1">
        <v>2.5000000000000001E-2</v>
      </c>
      <c r="B3" s="7">
        <v>3.3142799999999997E-8</v>
      </c>
      <c r="C3" s="8">
        <f t="shared" ref="C3" si="0">B3*1000000</f>
        <v>3.31428E-2</v>
      </c>
    </row>
    <row r="4" spans="1:5">
      <c r="A4" s="1">
        <v>0.05</v>
      </c>
      <c r="B4" s="7">
        <v>5.8936699999999997E-8</v>
      </c>
      <c r="C4" s="8">
        <f>B4*1000000</f>
        <v>5.8936699999999995E-2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4.8467400000000002E-9</v>
      </c>
      <c r="C8" s="8">
        <f>B8*1000000</f>
        <v>4.8467400000000004E-3</v>
      </c>
    </row>
    <row r="9" spans="1:5">
      <c r="A9" s="1">
        <v>2.5000000000000001E-2</v>
      </c>
      <c r="B9" s="7">
        <v>6.2345499999999997E-9</v>
      </c>
      <c r="C9" s="8">
        <f t="shared" ref="C9" si="1">B9*1000000</f>
        <v>6.2345500000000002E-3</v>
      </c>
    </row>
    <row r="10" spans="1:5">
      <c r="A10" s="1">
        <v>0.05</v>
      </c>
      <c r="B10" s="7">
        <v>8.9158200000000008E-9</v>
      </c>
      <c r="C10" s="8">
        <f>B10*1000000</f>
        <v>8.9158200000000014E-3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5.3420400000000003E-9</v>
      </c>
      <c r="C13" s="11">
        <f t="shared" ref="C13:C14" si="2">B13*1000000</f>
        <v>5.3420400000000002E-3</v>
      </c>
      <c r="D13" s="9"/>
    </row>
    <row r="14" spans="1:5">
      <c r="A14" s="1">
        <v>2.5000000000000001E-2</v>
      </c>
      <c r="B14" s="10">
        <v>6.4469199999999999E-9</v>
      </c>
      <c r="C14" s="11">
        <f t="shared" si="2"/>
        <v>6.4469200000000001E-3</v>
      </c>
      <c r="D14" s="9"/>
    </row>
    <row r="15" spans="1:5">
      <c r="A15" s="1">
        <v>0.05</v>
      </c>
      <c r="B15" s="16">
        <v>8.6522199999999993E-9</v>
      </c>
      <c r="C15" s="11">
        <f>B15*1000000</f>
        <v>8.6522199999999987E-3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0" sqref="B10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-2.0156799999999999E-8</v>
      </c>
      <c r="C2" s="8">
        <f>B2*1000000</f>
        <v>-2.0156799999999999E-2</v>
      </c>
    </row>
    <row r="3" spans="1:4">
      <c r="A3" s="1">
        <v>2.5000000000000001E-2</v>
      </c>
      <c r="B3" s="7">
        <v>-3.2127699999999999E-8</v>
      </c>
      <c r="C3" s="8">
        <f t="shared" ref="C3" si="0">B3*1000000</f>
        <v>-3.2127699999999995E-2</v>
      </c>
    </row>
    <row r="4" spans="1:4">
      <c r="A4" s="1">
        <v>0.05</v>
      </c>
      <c r="B4" s="7">
        <v>-6.4261999999999997E-8</v>
      </c>
      <c r="C4" s="8">
        <f>B4*1000000</f>
        <v>-6.4262E-2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-6.0435900000000002E-9</v>
      </c>
      <c r="C8" s="8">
        <f>B8*1000000</f>
        <v>-6.0435900000000006E-3</v>
      </c>
    </row>
    <row r="9" spans="1:4">
      <c r="A9" s="1">
        <v>2.5000000000000001E-2</v>
      </c>
      <c r="B9" s="7">
        <v>-6.9371799999999998E-9</v>
      </c>
      <c r="C9" s="8">
        <f t="shared" ref="C9" si="1">B9*1000000</f>
        <v>-6.9371799999999994E-3</v>
      </c>
    </row>
    <row r="10" spans="1:4">
      <c r="A10" s="1">
        <v>0.05</v>
      </c>
      <c r="B10" s="7">
        <v>-7.8034599999999999E-9</v>
      </c>
      <c r="C10" s="8">
        <f>B10*1000000</f>
        <v>-7.8034599999999999E-3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>
        <v>-5.2619799999999996E-9</v>
      </c>
      <c r="C13" s="11">
        <f>B13*1000000</f>
        <v>-5.2619799999999994E-3</v>
      </c>
      <c r="D13" s="9"/>
    </row>
    <row r="14" spans="1:4">
      <c r="A14" s="1">
        <v>2.5000000000000001E-2</v>
      </c>
      <c r="B14" s="10">
        <v>-5.0711400000000003E-9</v>
      </c>
      <c r="C14" s="11">
        <f t="shared" ref="C14" si="2">B14*1000000</f>
        <v>-5.07114E-3</v>
      </c>
      <c r="D14" s="9"/>
    </row>
    <row r="15" spans="1:4">
      <c r="A15" s="1">
        <v>0.05</v>
      </c>
      <c r="B15" s="16">
        <v>-6.7957599999999997E-9</v>
      </c>
      <c r="C15" s="11">
        <f>B15*1000000</f>
        <v>-6.7957599999999996E-3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6" sqref="G16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>
        <v>5.1729999999999998E-2</v>
      </c>
      <c r="C2">
        <f>B2*0.5</f>
        <v>2.5864999999999999E-2</v>
      </c>
      <c r="D2">
        <f>C2+0.025247382</f>
        <v>5.1112381999999998E-2</v>
      </c>
      <c r="F2" s="1">
        <v>0.01</v>
      </c>
      <c r="G2" s="12">
        <v>6.1949999999999998E-2</v>
      </c>
      <c r="H2">
        <f>G2*0.5</f>
        <v>3.0974999999999999E-2</v>
      </c>
      <c r="I2">
        <f>H2+0.025247382</f>
        <v>5.6222382000000001E-2</v>
      </c>
      <c r="K2">
        <f>LOG(A2)</f>
        <v>-2</v>
      </c>
    </row>
    <row r="3" spans="1:16">
      <c r="A3" s="1">
        <v>2.5000000000000001E-2</v>
      </c>
      <c r="B3" s="13">
        <v>4.1660000000000003E-2</v>
      </c>
      <c r="C3">
        <f t="shared" ref="C3:C4" si="0">B3*0.5</f>
        <v>2.0830000000000001E-2</v>
      </c>
      <c r="D3">
        <f>C3+0.025247382</f>
        <v>4.6077382E-2</v>
      </c>
      <c r="F3" s="1">
        <v>2.5000000000000001E-2</v>
      </c>
      <c r="G3" s="12">
        <v>7.2020000000000001E-2</v>
      </c>
      <c r="H3">
        <f t="shared" ref="H2:H4" si="1">G3*0.5</f>
        <v>3.601E-2</v>
      </c>
      <c r="I3">
        <f t="shared" ref="I3:I4" si="2">H3+0.025247382</f>
        <v>6.1257381999999999E-2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>
        <v>4.1660000000000003E-2</v>
      </c>
      <c r="C4">
        <f t="shared" si="0"/>
        <v>2.0830000000000001E-2</v>
      </c>
      <c r="D4">
        <f>C4+0.025247382</f>
        <v>4.6077382E-2</v>
      </c>
      <c r="F4" s="1">
        <v>0.05</v>
      </c>
      <c r="G4">
        <v>7.2020000000000001E-2</v>
      </c>
      <c r="H4">
        <f t="shared" si="1"/>
        <v>3.601E-2</v>
      </c>
      <c r="I4">
        <f t="shared" si="2"/>
        <v>6.1257381999999999E-2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0.45959</v>
      </c>
      <c r="C8">
        <f t="shared" ref="C8:C10" si="4">B8*0.5</f>
        <v>0.229795</v>
      </c>
      <c r="D8">
        <f>C8+0.025247382</f>
        <v>0.25504238200000001</v>
      </c>
      <c r="F8" s="1">
        <v>0.01</v>
      </c>
      <c r="G8">
        <v>0.44463999999999998</v>
      </c>
      <c r="H8">
        <f t="shared" ref="H8:H10" si="5">G8*0.5</f>
        <v>0.22231999999999999</v>
      </c>
      <c r="I8">
        <f>H8+0.025247382</f>
        <v>0.247567382</v>
      </c>
      <c r="K8">
        <f>LOG(A8)</f>
        <v>-2</v>
      </c>
      <c r="N8" s="2">
        <v>0.1</v>
      </c>
      <c r="O8">
        <f>D3</f>
        <v>4.6077382E-2</v>
      </c>
      <c r="P8">
        <f>I3</f>
        <v>6.1257381999999999E-2</v>
      </c>
    </row>
    <row r="9" spans="1:16">
      <c r="A9" s="1">
        <v>2.5000000000000001E-2</v>
      </c>
      <c r="B9" s="13">
        <v>0.46966999999999998</v>
      </c>
      <c r="C9">
        <f t="shared" si="4"/>
        <v>0.23483499999999999</v>
      </c>
      <c r="D9">
        <f>C9+0.025247382</f>
        <v>0.260082382</v>
      </c>
      <c r="F9" s="1">
        <v>2.5000000000000001E-2</v>
      </c>
      <c r="G9">
        <v>0.39932000000000001</v>
      </c>
      <c r="H9">
        <f t="shared" si="5"/>
        <v>0.19966</v>
      </c>
      <c r="I9">
        <f t="shared" ref="I9:I10" si="6">H9+0.025247382</f>
        <v>0.22490738199999999</v>
      </c>
      <c r="K9">
        <f t="shared" ref="K9:K10" si="7">LOG(A9)</f>
        <v>-1.6020599913279623</v>
      </c>
      <c r="N9" s="2">
        <v>0.2</v>
      </c>
      <c r="O9">
        <f>D4</f>
        <v>4.6077382E-2</v>
      </c>
      <c r="P9">
        <f>I4</f>
        <v>6.1257381999999999E-2</v>
      </c>
    </row>
    <row r="10" spans="1:16">
      <c r="A10" s="1">
        <v>0.05</v>
      </c>
      <c r="B10" s="13">
        <v>0.47470000000000001</v>
      </c>
      <c r="C10">
        <f t="shared" si="4"/>
        <v>0.23735000000000001</v>
      </c>
      <c r="D10">
        <f>C10+0.025247382</f>
        <v>0.26259738199999999</v>
      </c>
      <c r="F10" s="1">
        <v>0.05</v>
      </c>
      <c r="G10">
        <v>0.44968000000000002</v>
      </c>
      <c r="H10">
        <f t="shared" si="5"/>
        <v>0.22484000000000001</v>
      </c>
      <c r="I10">
        <f t="shared" si="6"/>
        <v>0.25008738200000002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3.0718254666666667E-2</v>
      </c>
      <c r="P11">
        <f>AVERAGE(P8:P10)</f>
        <v>4.0838254666666664E-2</v>
      </c>
    </row>
    <row r="12" spans="1:16">
      <c r="A12" s="1"/>
      <c r="B12" s="13"/>
      <c r="F12" s="1"/>
      <c r="N12" s="2" t="s">
        <v>18</v>
      </c>
      <c r="O12">
        <f>_xlfn.STDEV.S(O8:O10)</f>
        <v>2.6602788901253217E-2</v>
      </c>
      <c r="P12">
        <f>_xlfn.STDEV.S(P8:P10)</f>
        <v>3.5366965987551735E-2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>
        <v>0.88256999999999997</v>
      </c>
      <c r="C14" s="9">
        <f>B14/2</f>
        <v>0.44128499999999998</v>
      </c>
      <c r="D14" s="9">
        <f>C14+0.025247382</f>
        <v>0.46653238199999997</v>
      </c>
      <c r="E14" s="9"/>
      <c r="F14" s="1">
        <v>0.01</v>
      </c>
      <c r="G14" s="9">
        <v>0.81725999999999999</v>
      </c>
      <c r="H14" s="9">
        <f>G14/2</f>
        <v>0.40862999999999999</v>
      </c>
      <c r="I14" s="9">
        <f>H14+0.02524738</f>
        <v>0.43387737999999998</v>
      </c>
      <c r="J14" s="9"/>
      <c r="K14" s="9">
        <v>-2</v>
      </c>
      <c r="L14" s="9"/>
    </row>
    <row r="15" spans="1:16">
      <c r="A15" s="1">
        <v>2.5000000000000001E-2</v>
      </c>
      <c r="B15" s="15">
        <v>0.90271000000000001</v>
      </c>
      <c r="C15" s="9">
        <f t="shared" ref="C15:C16" si="8">B15/2</f>
        <v>0.45135500000000001</v>
      </c>
      <c r="D15" s="9">
        <f t="shared" ref="D15:D16" si="9">C15+0.025247382</f>
        <v>0.47660238199999999</v>
      </c>
      <c r="E15" s="9"/>
      <c r="F15" s="1">
        <v>2.5000000000000001E-2</v>
      </c>
      <c r="G15" s="9">
        <v>0.80718999999999996</v>
      </c>
      <c r="H15" s="9">
        <f t="shared" ref="H15:H16" si="10">G15/2</f>
        <v>0.40359499999999998</v>
      </c>
      <c r="I15" s="9">
        <f t="shared" ref="I15:I16" si="11">H15+0.02524738</f>
        <v>0.42884237999999997</v>
      </c>
      <c r="J15" s="9"/>
      <c r="K15" s="9">
        <v>-1.60206</v>
      </c>
      <c r="L15" s="9"/>
    </row>
    <row r="16" spans="1:16">
      <c r="A16" s="1">
        <v>0.05</v>
      </c>
      <c r="B16" s="15">
        <v>0.92788999999999999</v>
      </c>
      <c r="C16" s="9">
        <f t="shared" si="8"/>
        <v>0.463945</v>
      </c>
      <c r="D16" s="9">
        <f t="shared" si="9"/>
        <v>0.48919238199999998</v>
      </c>
      <c r="E16" s="9"/>
      <c r="F16" s="1">
        <v>0.05</v>
      </c>
      <c r="G16" s="9">
        <v>0.87265000000000004</v>
      </c>
      <c r="H16" s="9">
        <f t="shared" si="10"/>
        <v>0.43632500000000002</v>
      </c>
      <c r="I16" s="9">
        <f t="shared" si="11"/>
        <v>0.46157238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5.1112381999999998E-2</v>
      </c>
      <c r="D2">
        <f>B2-C2</f>
        <v>3.2967618000000004E-2</v>
      </c>
      <c r="F2">
        <v>4.4400000000000002E-2</v>
      </c>
      <c r="G2">
        <f>'E half'!I2</f>
        <v>5.6222382000000001E-2</v>
      </c>
      <c r="H2">
        <f>F2-G2</f>
        <v>-1.1822381999999999E-2</v>
      </c>
    </row>
    <row r="3" spans="1:13">
      <c r="A3" s="1">
        <v>0.1</v>
      </c>
      <c r="B3">
        <v>9.171E-2</v>
      </c>
      <c r="C3">
        <f>'E half'!D3</f>
        <v>4.6077382E-2</v>
      </c>
      <c r="D3">
        <f t="shared" ref="D3:D23" si="0">B3-C3</f>
        <v>4.5632618E-2</v>
      </c>
      <c r="F3">
        <v>4.4400000000000002E-2</v>
      </c>
      <c r="G3">
        <f>'E half'!I3</f>
        <v>6.1257381999999999E-2</v>
      </c>
      <c r="H3">
        <f t="shared" ref="H3:H23" si="1">F3-G3</f>
        <v>-1.6857381999999997E-2</v>
      </c>
    </row>
    <row r="4" spans="1:13">
      <c r="A4" s="1">
        <v>0.2</v>
      </c>
      <c r="B4">
        <v>7.9500000000000001E-2</v>
      </c>
      <c r="C4">
        <f>'E half'!D4</f>
        <v>4.6077382E-2</v>
      </c>
      <c r="D4">
        <f t="shared" si="0"/>
        <v>3.3422618000000001E-2</v>
      </c>
      <c r="F4">
        <v>4.5929999999999999E-2</v>
      </c>
      <c r="G4">
        <f>'E half'!I4</f>
        <v>6.1257381999999999E-2</v>
      </c>
      <c r="H4">
        <f t="shared" si="1"/>
        <v>-1.5327382000000001E-2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0.25504238200000001</v>
      </c>
      <c r="D8">
        <f t="shared" si="0"/>
        <v>-0.16120238200000001</v>
      </c>
      <c r="F8">
        <v>3.9829999999999997E-2</v>
      </c>
      <c r="G8">
        <f>'E half'!I8</f>
        <v>0.247567382</v>
      </c>
      <c r="H8">
        <f t="shared" si="1"/>
        <v>-0.207737382</v>
      </c>
    </row>
    <row r="9" spans="1:13">
      <c r="A9" s="1">
        <v>0.7</v>
      </c>
      <c r="B9">
        <v>8.7739999999999999E-2</v>
      </c>
      <c r="C9">
        <f>'E half'!D9</f>
        <v>0.260082382</v>
      </c>
      <c r="D9">
        <f t="shared" si="0"/>
        <v>-0.17234238200000002</v>
      </c>
      <c r="F9">
        <v>3.7379999999999997E-2</v>
      </c>
      <c r="G9">
        <f>'E half'!I9</f>
        <v>0.22490738199999999</v>
      </c>
      <c r="H9">
        <f t="shared" si="1"/>
        <v>-0.18752738199999999</v>
      </c>
    </row>
    <row r="10" spans="1:13">
      <c r="A10" s="1">
        <v>0.8</v>
      </c>
      <c r="B10">
        <v>8.652E-2</v>
      </c>
      <c r="C10">
        <f>'E half'!D10</f>
        <v>0.26259738199999999</v>
      </c>
      <c r="D10">
        <f t="shared" si="0"/>
        <v>-0.176077382</v>
      </c>
      <c r="F10">
        <v>3.8300000000000001E-2</v>
      </c>
      <c r="G10">
        <f>'E half'!I10</f>
        <v>0.25008738200000002</v>
      </c>
      <c r="H10">
        <f t="shared" si="1"/>
        <v>-0.21178738200000002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0.46653238199999997</v>
      </c>
      <c r="D14">
        <f t="shared" si="0"/>
        <v>-0.36643238199999995</v>
      </c>
      <c r="F14">
        <v>2.0140000000000002E-2</v>
      </c>
      <c r="G14">
        <f>'E half'!I14</f>
        <v>0.43387737999999998</v>
      </c>
      <c r="H14">
        <f t="shared" si="1"/>
        <v>-0.41373737999999999</v>
      </c>
    </row>
    <row r="15" spans="1:13">
      <c r="A15" s="1">
        <v>1.6</v>
      </c>
      <c r="B15">
        <v>8.0110000000000001E-2</v>
      </c>
      <c r="C15">
        <f>'E half'!D15</f>
        <v>0.47660238199999999</v>
      </c>
      <c r="D15">
        <f t="shared" si="0"/>
        <v>-0.39649238199999998</v>
      </c>
      <c r="F15">
        <v>4.0129999999999999E-2</v>
      </c>
      <c r="G15">
        <f>'E half'!I15</f>
        <v>0.42884237999999997</v>
      </c>
      <c r="H15">
        <f t="shared" si="1"/>
        <v>-0.38871237999999997</v>
      </c>
    </row>
    <row r="16" spans="1:13">
      <c r="A16" s="1">
        <v>1.8</v>
      </c>
      <c r="B16">
        <v>9.9330000000000002E-2</v>
      </c>
      <c r="C16">
        <f>'E half'!D16</f>
        <v>0.48919238199999998</v>
      </c>
      <c r="D16">
        <f t="shared" si="0"/>
        <v>-0.38986238200000001</v>
      </c>
      <c r="F16">
        <v>3.9219999999999998E-2</v>
      </c>
      <c r="G16">
        <f>'E half'!I16</f>
        <v>0.46157238</v>
      </c>
      <c r="H16">
        <f t="shared" si="1"/>
        <v>-0.42235238000000003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5.1729999999999998E-2</v>
      </c>
      <c r="C29">
        <f>'E half'!D2</f>
        <v>5.1112381999999998E-2</v>
      </c>
      <c r="D29">
        <f>B29-C29</f>
        <v>6.1761800000000033E-4</v>
      </c>
      <c r="F29">
        <f>'E half'!G2</f>
        <v>6.1949999999999998E-2</v>
      </c>
      <c r="G29">
        <f>'E half'!I2</f>
        <v>5.6222382000000001E-2</v>
      </c>
      <c r="H29">
        <f t="shared" ref="H29:H43" si="2">F29-G29</f>
        <v>5.7276179999999968E-3</v>
      </c>
    </row>
    <row r="30" spans="1:8">
      <c r="A30" s="1">
        <v>2.5000000000000001E-2</v>
      </c>
      <c r="B30">
        <f>'E half'!B3</f>
        <v>4.1660000000000003E-2</v>
      </c>
      <c r="C30">
        <f>'E half'!D3</f>
        <v>4.6077382E-2</v>
      </c>
      <c r="D30">
        <f t="shared" ref="D29:D43" si="3">B30-C30</f>
        <v>-4.4173819999999975E-3</v>
      </c>
      <c r="F30">
        <f>'E half'!G3</f>
        <v>7.2020000000000001E-2</v>
      </c>
      <c r="G30">
        <f>'E half'!I3</f>
        <v>6.1257381999999999E-2</v>
      </c>
      <c r="H30">
        <f t="shared" si="2"/>
        <v>1.0762618000000002E-2</v>
      </c>
    </row>
    <row r="31" spans="1:8">
      <c r="A31" s="1">
        <v>0.05</v>
      </c>
      <c r="B31">
        <f>'E half'!B4</f>
        <v>4.1660000000000003E-2</v>
      </c>
      <c r="C31">
        <f>'E half'!D4</f>
        <v>4.6077382E-2</v>
      </c>
      <c r="D31">
        <f t="shared" si="3"/>
        <v>-4.4173819999999975E-3</v>
      </c>
      <c r="F31">
        <f>'E half'!G4</f>
        <v>7.2020000000000001E-2</v>
      </c>
      <c r="G31">
        <f>'E half'!I4</f>
        <v>6.1257381999999999E-2</v>
      </c>
      <c r="H31">
        <f t="shared" si="2"/>
        <v>1.0762618000000002E-2</v>
      </c>
    </row>
    <row r="34" spans="1:8">
      <c r="A34" t="s">
        <v>23</v>
      </c>
    </row>
    <row r="35" spans="1:8">
      <c r="A35" s="1">
        <v>0.01</v>
      </c>
      <c r="B35">
        <f>'E half'!B8</f>
        <v>0.45959</v>
      </c>
      <c r="C35">
        <f>'E half'!D8</f>
        <v>0.25504238200000001</v>
      </c>
      <c r="D35">
        <f t="shared" si="3"/>
        <v>0.20454761799999999</v>
      </c>
      <c r="F35">
        <f>'E half'!G8</f>
        <v>0.44463999999999998</v>
      </c>
      <c r="G35">
        <f>'E half'!I8</f>
        <v>0.247567382</v>
      </c>
      <c r="H35">
        <f t="shared" si="2"/>
        <v>0.19707261799999998</v>
      </c>
    </row>
    <row r="36" spans="1:8">
      <c r="A36" s="1">
        <v>2.5000000000000001E-2</v>
      </c>
      <c r="B36">
        <f>'E half'!B9</f>
        <v>0.46966999999999998</v>
      </c>
      <c r="C36">
        <f>'E half'!D9</f>
        <v>0.260082382</v>
      </c>
      <c r="D36">
        <f t="shared" si="3"/>
        <v>0.20958761799999998</v>
      </c>
      <c r="F36">
        <f>'E half'!G9</f>
        <v>0.39932000000000001</v>
      </c>
      <c r="G36">
        <f>'E half'!I9</f>
        <v>0.22490738199999999</v>
      </c>
      <c r="H36">
        <f t="shared" si="2"/>
        <v>0.17441261800000002</v>
      </c>
    </row>
    <row r="37" spans="1:8">
      <c r="A37" s="1">
        <v>0.05</v>
      </c>
      <c r="B37">
        <f>'E half'!B10</f>
        <v>0.47470000000000001</v>
      </c>
      <c r="C37">
        <f>'E half'!D10</f>
        <v>0.26259738199999999</v>
      </c>
      <c r="D37">
        <f t="shared" si="3"/>
        <v>0.21210261800000002</v>
      </c>
      <c r="F37">
        <f>'E half'!G10</f>
        <v>0.44968000000000002</v>
      </c>
      <c r="G37">
        <f>'E half'!I10</f>
        <v>0.25008738200000002</v>
      </c>
      <c r="H37">
        <f t="shared" si="2"/>
        <v>0.199592618</v>
      </c>
    </row>
    <row r="40" spans="1:8">
      <c r="A40" t="s">
        <v>24</v>
      </c>
    </row>
    <row r="41" spans="1:8">
      <c r="A41" s="1">
        <v>0.01</v>
      </c>
      <c r="B41">
        <f>'E half'!B14</f>
        <v>0.88256999999999997</v>
      </c>
      <c r="C41">
        <f>'E half'!D14</f>
        <v>0.46653238199999997</v>
      </c>
      <c r="D41">
        <f t="shared" si="3"/>
        <v>0.416037618</v>
      </c>
      <c r="F41">
        <f>'E half'!G14</f>
        <v>0.81725999999999999</v>
      </c>
      <c r="G41">
        <f>'E half'!I14</f>
        <v>0.43387737999999998</v>
      </c>
      <c r="H41">
        <f t="shared" si="2"/>
        <v>0.38338262000000001</v>
      </c>
    </row>
    <row r="42" spans="1:8">
      <c r="A42" s="1">
        <v>2.5000000000000001E-2</v>
      </c>
      <c r="B42">
        <f>'E half'!B15</f>
        <v>0.90271000000000001</v>
      </c>
      <c r="C42">
        <f>'E half'!D15</f>
        <v>0.47660238199999999</v>
      </c>
      <c r="D42">
        <f t="shared" si="3"/>
        <v>0.42610761800000002</v>
      </c>
      <c r="F42">
        <f>'E half'!G15</f>
        <v>0.80718999999999996</v>
      </c>
      <c r="G42">
        <f>'E half'!I15</f>
        <v>0.42884237999999997</v>
      </c>
      <c r="H42">
        <f t="shared" si="2"/>
        <v>0.37834762</v>
      </c>
    </row>
    <row r="43" spans="1:8">
      <c r="A43" s="1">
        <v>0.05</v>
      </c>
      <c r="B43">
        <f>'E half'!B16</f>
        <v>0.92788999999999999</v>
      </c>
      <c r="C43">
        <f>'E half'!D16</f>
        <v>0.48919238199999998</v>
      </c>
      <c r="D43">
        <f t="shared" si="3"/>
        <v>0.43869761800000001</v>
      </c>
      <c r="F43">
        <f>'E half'!G16</f>
        <v>0.87265000000000004</v>
      </c>
      <c r="G43">
        <f>'E half'!I16</f>
        <v>0.46157238</v>
      </c>
      <c r="H43">
        <f t="shared" si="2"/>
        <v>0.41107762000000003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5.1729999999999998E-2</v>
      </c>
      <c r="K8">
        <f>'E half'!G2</f>
        <v>6.1949999999999998E-2</v>
      </c>
      <c r="L8">
        <f t="shared" ref="L8:L22" si="0">J8-K8</f>
        <v>-1.022E-2</v>
      </c>
      <c r="M8">
        <f>L8*E24</f>
        <v>0.1011986128336512</v>
      </c>
      <c r="N8">
        <f>G16*EXP(M8)</f>
        <v>0.96231345598285989</v>
      </c>
      <c r="P8">
        <f>'PSI graph'!Q8</f>
        <v>528263922.00548345</v>
      </c>
    </row>
    <row r="9" spans="1:17">
      <c r="I9" s="1">
        <v>2.5000000000000001E-2</v>
      </c>
      <c r="J9">
        <f>'E half'!B3</f>
        <v>4.1660000000000003E-2</v>
      </c>
      <c r="K9">
        <f>'E half'!G3</f>
        <v>7.2020000000000001E-2</v>
      </c>
      <c r="L9">
        <f t="shared" si="0"/>
        <v>-3.0359999999999998E-2</v>
      </c>
      <c r="M9">
        <f>L9*E24</f>
        <v>0.3006252334275587</v>
      </c>
      <c r="N9">
        <f>G16*EXP(M9)</f>
        <v>1.1746985682485318</v>
      </c>
      <c r="P9">
        <f>'PSI graph'!Q9</f>
        <v>216006453.55613679</v>
      </c>
    </row>
    <row r="10" spans="1:17">
      <c r="I10" s="1">
        <v>0.05</v>
      </c>
      <c r="J10">
        <f>'E half'!B4</f>
        <v>4.1660000000000003E-2</v>
      </c>
      <c r="K10">
        <f>'E half'!G4</f>
        <v>7.2020000000000001E-2</v>
      </c>
      <c r="L10">
        <f t="shared" si="0"/>
        <v>-3.0359999999999998E-2</v>
      </c>
      <c r="M10">
        <f>L10*E24</f>
        <v>0.3006252334275587</v>
      </c>
      <c r="N10">
        <f>G16*EXP(M10)</f>
        <v>1.1746985682485318</v>
      </c>
      <c r="P10">
        <f>'PSI graph'!Q10</f>
        <v>85835003.221830368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0.45959</v>
      </c>
      <c r="K14">
        <f>'E half'!G8</f>
        <v>0.44463999999999998</v>
      </c>
      <c r="L14">
        <f t="shared" si="0"/>
        <v>1.4950000000000019E-2</v>
      </c>
      <c r="M14">
        <f>L14*E24</f>
        <v>-0.14803515282417684</v>
      </c>
      <c r="N14">
        <f>G16*EXP(M14)</f>
        <v>0.75002494783286733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0.46966999999999998</v>
      </c>
      <c r="K15">
        <f>'E half'!G9</f>
        <v>0.39932000000000001</v>
      </c>
      <c r="L15">
        <f t="shared" si="0"/>
        <v>7.0349999999999968E-2</v>
      </c>
      <c r="M15">
        <f>L15*E24</f>
        <v>-0.69660688971109175</v>
      </c>
      <c r="N15">
        <f>G16*EXP(M15)</f>
        <v>0.43334524066746377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0.47470000000000001</v>
      </c>
      <c r="K16">
        <f>'E half'!G10</f>
        <v>0.44968000000000002</v>
      </c>
      <c r="L16">
        <f t="shared" si="0"/>
        <v>2.5019999999999987E-2</v>
      </c>
      <c r="M16">
        <f>L16*E24</f>
        <v>-0.24774846312113027</v>
      </c>
      <c r="N16">
        <f>G16*EXP(M16)</f>
        <v>0.67884522730146302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0.88256999999999997</v>
      </c>
      <c r="K20">
        <f>'E half'!G14</f>
        <v>0.81725999999999999</v>
      </c>
      <c r="L20">
        <f t="shared" si="0"/>
        <v>6.5309999999999979E-2</v>
      </c>
      <c r="M20">
        <f>L20*E24</f>
        <v>-0.64670072447805849</v>
      </c>
      <c r="N20">
        <f>G16*EXP(M20)</f>
        <v>0.45552058059280442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0.90271000000000001</v>
      </c>
      <c r="K21">
        <f>'E half'!G15</f>
        <v>0.80718999999999996</v>
      </c>
      <c r="L21">
        <f t="shared" si="0"/>
        <v>9.5520000000000049E-2</v>
      </c>
      <c r="M21">
        <f>L21*E24</f>
        <v>-0.94584065536892048</v>
      </c>
      <c r="N21">
        <f>G16*EXP(M21)</f>
        <v>0.33774830800144673</v>
      </c>
    </row>
    <row r="22" spans="2:14">
      <c r="B22" s="1" t="s">
        <v>67</v>
      </c>
      <c r="I22" s="1">
        <v>0.05</v>
      </c>
      <c r="J22">
        <f>'E half'!B16</f>
        <v>0.92788999999999999</v>
      </c>
      <c r="K22">
        <f>'E half'!G16</f>
        <v>0.87265000000000004</v>
      </c>
      <c r="L22">
        <f t="shared" si="0"/>
        <v>5.5239999999999956E-2</v>
      </c>
      <c r="M22">
        <f>L22*E24</f>
        <v>-0.54698741418110441</v>
      </c>
      <c r="N22">
        <f>G16*EXP(M22)</f>
        <v>0.50328379129075662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F19" zoomScale="114" workbookViewId="0">
      <selection activeCell="S34" sqref="S34:S36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9" t="s">
        <v>73</v>
      </c>
      <c r="P4" s="19"/>
      <c r="Q4" s="19"/>
      <c r="R4" s="19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>
        <v>2.8798148674179899E-18</v>
      </c>
      <c r="M8" s="7"/>
      <c r="O8" s="7">
        <f>K8*L8*303117.6102</f>
        <v>8.729226004301709E-15</v>
      </c>
      <c r="P8">
        <f t="shared" ref="P8:P17" si="0">O8/2436.002</f>
        <v>3.5834231680851284E-18</v>
      </c>
      <c r="Q8">
        <f>P8^-0.5</f>
        <v>528263922.00548345</v>
      </c>
      <c r="S8" s="7">
        <f>PSI!N8/Q8</f>
        <v>1.8216528062896389E-9</v>
      </c>
      <c r="T8" s="7">
        <f>AVERAGE(S6:S10)</f>
        <v>6.9818173105154903E-9</v>
      </c>
      <c r="V8" s="7"/>
    </row>
    <row r="9" spans="1:22">
      <c r="A9" s="1" t="s">
        <v>81</v>
      </c>
      <c r="B9" s="1"/>
      <c r="K9" s="1">
        <v>2.5000000000000001E-2</v>
      </c>
      <c r="L9" s="7">
        <v>6.8895841708704399E-18</v>
      </c>
      <c r="M9" s="7"/>
      <c r="O9">
        <f t="shared" ref="O9:O12" si="1">K9*L9*303117.6102</f>
        <v>5.2208857228649904E-14</v>
      </c>
      <c r="P9">
        <f t="shared" si="0"/>
        <v>2.1432189804708658E-17</v>
      </c>
      <c r="Q9">
        <f t="shared" ref="Q9:Q17" si="2">P9^-0.5</f>
        <v>216006453.55613679</v>
      </c>
      <c r="S9" s="7">
        <f>PSI!N9/Q9</f>
        <v>5.4382568155226228E-9</v>
      </c>
    </row>
    <row r="10" spans="1:22">
      <c r="A10" s="1"/>
      <c r="B10" s="1"/>
      <c r="K10" s="1">
        <v>0.05</v>
      </c>
      <c r="L10" s="7">
        <v>2.1815622622489199E-17</v>
      </c>
      <c r="M10" s="7"/>
      <c r="O10">
        <f t="shared" si="1"/>
        <v>3.306349697176992E-13</v>
      </c>
      <c r="P10">
        <f t="shared" si="0"/>
        <v>1.3572852966364527E-16</v>
      </c>
      <c r="Q10">
        <f t="shared" si="2"/>
        <v>85835003.221830368</v>
      </c>
      <c r="S10" s="7">
        <f>PSI!N10/Q10</f>
        <v>1.3685542309734211E-8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>
        <v>2.5659002063525998E-18</v>
      </c>
      <c r="M15" s="1"/>
      <c r="O15" s="7">
        <f>K15*L15*303117.6102</f>
        <v>7.7776953856128694E-15</v>
      </c>
      <c r="P15">
        <f t="shared" si="0"/>
        <v>3.1928115763504584E-18</v>
      </c>
      <c r="Q15">
        <f t="shared" si="2"/>
        <v>559645937.17412603</v>
      </c>
      <c r="S15" s="7">
        <f>PSI!N8/Q15</f>
        <v>1.719504050796762E-9</v>
      </c>
      <c r="T15" s="7">
        <f>AVERAGE(S13:S17)</f>
        <v>7.3112356863084006E-9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>
        <v>6.4795834516904903E-18</v>
      </c>
      <c r="O16" s="7">
        <f>K16*L16*303117.6102</f>
        <v>4.9101896274197215E-14</v>
      </c>
      <c r="P16">
        <f t="shared" si="0"/>
        <v>2.015675532047889E-17</v>
      </c>
      <c r="Q16">
        <f t="shared" si="2"/>
        <v>222735626.56411597</v>
      </c>
      <c r="S16" s="7">
        <f>PSI!N9/Q16</f>
        <v>5.2739590265340275E-9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>
        <v>2.59991391632261E-17</v>
      </c>
      <c r="O17" s="7">
        <f>K17*L17*303117.6102</f>
        <v>3.940398465207162E-13</v>
      </c>
      <c r="P17">
        <f t="shared" si="0"/>
        <v>1.6175678284365784E-16</v>
      </c>
      <c r="Q17">
        <f t="shared" si="2"/>
        <v>78626464.848612785</v>
      </c>
      <c r="S17" s="7">
        <f>PSI!N10/Q17</f>
        <v>1.4940243981594413E-8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9" t="s">
        <v>73</v>
      </c>
      <c r="P23" s="19"/>
      <c r="Q23" s="19"/>
      <c r="R23" s="19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8.8304663026808904E-23</v>
      </c>
      <c r="M27" s="7"/>
      <c r="O27" s="7">
        <f>K27*L27*303117.6102</f>
        <v>2.6766698426202615E-19</v>
      </c>
      <c r="P27">
        <f t="shared" ref="P27:P36" si="3">O27/2436.002</f>
        <v>1.0987962418012226E-22</v>
      </c>
      <c r="Q27">
        <f>P27^-0.5</f>
        <v>95398471709.494385</v>
      </c>
      <c r="S27" s="7">
        <f>PSI!N14/Q27</f>
        <v>7.8620226759693712E-12</v>
      </c>
      <c r="T27" s="7">
        <f>AVERAGE(S25:S29)</f>
        <v>1.54507271255762E-11</v>
      </c>
    </row>
    <row r="28" spans="4:20">
      <c r="K28" s="1">
        <v>2.5000000000000001E-2</v>
      </c>
      <c r="L28" s="7">
        <v>1.4570560338370599E-22</v>
      </c>
      <c r="M28" s="7"/>
      <c r="O28">
        <f t="shared" ref="O28:O31" si="4">K28*L28*303117.6102</f>
        <v>1.10414835726045E-18</v>
      </c>
      <c r="P28">
        <f t="shared" si="3"/>
        <v>4.5326250030190866E-22</v>
      </c>
      <c r="Q28">
        <f t="shared" ref="Q28:Q36" si="5">P28^-0.5</f>
        <v>46970491528.748848</v>
      </c>
      <c r="S28" s="7">
        <f>PSI!N15/Q28</f>
        <v>9.2259038933460953E-12</v>
      </c>
    </row>
    <row r="29" spans="4:20">
      <c r="K29" s="1">
        <v>0.05</v>
      </c>
      <c r="L29" s="7">
        <v>2.9869631800430601E-22</v>
      </c>
      <c r="M29" s="7"/>
      <c r="O29">
        <f t="shared" si="4"/>
        <v>4.5270057044502235E-18</v>
      </c>
      <c r="P29">
        <f t="shared" si="3"/>
        <v>1.8583752002051821E-21</v>
      </c>
      <c r="Q29">
        <f t="shared" si="5"/>
        <v>23197078885.791412</v>
      </c>
      <c r="S29" s="7">
        <f>PSI!N16/Q29</f>
        <v>2.9264254807413133E-11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1.3695378444803201E-22</v>
      </c>
      <c r="M34" s="1"/>
      <c r="O34" s="7">
        <f>K34*L34*303117.6102</f>
        <v>4.1513103849733387E-19</v>
      </c>
      <c r="P34">
        <f t="shared" ref="P34:P37" si="6">O34/2436.002</f>
        <v>1.7041490052033367E-22</v>
      </c>
      <c r="Q34">
        <f t="shared" ref="Q34:Q37" si="7">P34^-0.5</f>
        <v>76603077448.848969</v>
      </c>
      <c r="S34" s="7">
        <f>PSI!N14/Q34</f>
        <v>9.7910550438876289E-12</v>
      </c>
      <c r="T34" s="7">
        <f>AVERAGE(S32:S36)</f>
        <v>1.5219401804309822E-11</v>
      </c>
    </row>
    <row r="35" spans="10:20">
      <c r="J35" s="1"/>
      <c r="K35" s="1">
        <v>2.5000000000000001E-2</v>
      </c>
      <c r="L35" s="7">
        <v>1.8080860742514599E-22</v>
      </c>
      <c r="O35" s="7">
        <f>K35*L35*303117.6102</f>
        <v>1.3701568246575058E-18</v>
      </c>
      <c r="P35">
        <f t="shared" si="6"/>
        <v>5.6246128888954352E-22</v>
      </c>
      <c r="Q35">
        <f t="shared" si="7"/>
        <v>42165153058.228477</v>
      </c>
      <c r="S35" s="7">
        <f>PSI!N15/Q35</f>
        <v>1.0277331142828544E-11</v>
      </c>
    </row>
    <row r="36" spans="10:20">
      <c r="J36" s="1"/>
      <c r="K36" s="1">
        <v>0.05</v>
      </c>
      <c r="L36" s="7">
        <v>2.28396458648148E-22</v>
      </c>
      <c r="O36" s="7">
        <f>K36*L36*303117.6102</f>
        <v>3.4615494361784874E-18</v>
      </c>
      <c r="P36">
        <f t="shared" si="6"/>
        <v>1.4209961388284933E-21</v>
      </c>
      <c r="Q36">
        <f t="shared" si="7"/>
        <v>26527941495.033241</v>
      </c>
      <c r="S36" s="7">
        <f>PSI!N16/Q36</f>
        <v>2.5589819226213293E-11</v>
      </c>
    </row>
    <row r="37" spans="10:20">
      <c r="J37" s="1"/>
      <c r="K37" s="1"/>
      <c r="L37" s="7"/>
    </row>
    <row r="38" spans="10:20">
      <c r="N38" s="18"/>
      <c r="O38" s="17"/>
      <c r="P38" s="17"/>
    </row>
    <row r="40" spans="10:20">
      <c r="N40" s="18"/>
      <c r="O40" s="17"/>
      <c r="P40" s="17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9" t="s">
        <v>73</v>
      </c>
      <c r="P42" s="19"/>
      <c r="Q42" s="19"/>
      <c r="R42" s="19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2.2900000000000001E-10</v>
      </c>
      <c r="M46" s="7"/>
      <c r="O46" s="7">
        <f>K46*L46*303117.6102</f>
        <v>6.9413932735800005E-7</v>
      </c>
      <c r="P46">
        <f t="shared" ref="P46:P55" si="8">O46/2436.002</f>
        <v>2.8495022884135568E-10</v>
      </c>
      <c r="Q46">
        <f>P46^-0.5</f>
        <v>59240.060714851592</v>
      </c>
      <c r="S46" s="7">
        <f>PSI!N20/Q46</f>
        <v>7.6894009745436435E-6</v>
      </c>
      <c r="T46" s="7">
        <f>AVERAGE(S44:S48)</f>
        <v>9.9411762179908933E-6</v>
      </c>
    </row>
    <row r="47" spans="10:20">
      <c r="K47" s="1">
        <v>2.5000000000000001E-2</v>
      </c>
      <c r="L47" s="7">
        <v>1.319E-10</v>
      </c>
      <c r="M47" s="7"/>
      <c r="O47">
        <f t="shared" ref="O47:O50" si="9">K47*L47*303117.6102</f>
        <v>9.995303196345002E-7</v>
      </c>
      <c r="P47">
        <f t="shared" si="8"/>
        <v>4.1031588629011809E-10</v>
      </c>
      <c r="Q47">
        <f t="shared" ref="Q47:Q55" si="10">P47^-0.5</f>
        <v>49367.465804347419</v>
      </c>
      <c r="S47" s="7">
        <f>PSI!N21/Q47</f>
        <v>6.8415160166415471E-6</v>
      </c>
    </row>
    <row r="48" spans="10:20">
      <c r="K48" s="1">
        <v>0.05</v>
      </c>
      <c r="L48" s="7">
        <v>1.484E-10</v>
      </c>
      <c r="M48" s="7"/>
      <c r="O48">
        <f t="shared" si="9"/>
        <v>2.2491326676840001E-6</v>
      </c>
      <c r="P48">
        <f t="shared" si="8"/>
        <v>9.2328851441172882E-10</v>
      </c>
      <c r="Q48">
        <f t="shared" si="10"/>
        <v>32910.257736775595</v>
      </c>
      <c r="S48" s="7">
        <f>PSI!N22/Q48</f>
        <v>1.5292611662787489E-5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2.2900000000000001E-10</v>
      </c>
      <c r="M53" s="1"/>
      <c r="O53" s="7">
        <f>K53*L53*303117.6102</f>
        <v>6.9413932735800005E-7</v>
      </c>
      <c r="P53">
        <f t="shared" ref="P53:P56" si="11">O53/2436.002</f>
        <v>2.8495022884135568E-10</v>
      </c>
      <c r="Q53">
        <f t="shared" ref="Q53:Q56" si="12">P53^-0.5</f>
        <v>59240.060714851592</v>
      </c>
      <c r="S53" s="7">
        <f>PSI!N20/Q53</f>
        <v>7.6894009745436435E-6</v>
      </c>
      <c r="T53" s="7">
        <f>AVERAGE(S51:S55)</f>
        <v>8.4282720587774123E-6</v>
      </c>
    </row>
    <row r="54" spans="10:20">
      <c r="J54" s="1"/>
      <c r="K54" s="1">
        <v>2.5000000000000001E-2</v>
      </c>
      <c r="L54" s="7">
        <v>9.1599999999999999E-11</v>
      </c>
      <c r="O54" s="7">
        <f>K54*L54*303117.6102</f>
        <v>6.9413932735800005E-7</v>
      </c>
      <c r="P54">
        <f t="shared" si="11"/>
        <v>2.8495022884135568E-10</v>
      </c>
      <c r="Q54">
        <f t="shared" si="12"/>
        <v>59240.060714851592</v>
      </c>
      <c r="S54" s="7">
        <f>PSI!N21/Q54</f>
        <v>5.7013497948149913E-6</v>
      </c>
    </row>
    <row r="55" spans="10:20">
      <c r="J55" s="1"/>
      <c r="K55" s="1">
        <v>0.05</v>
      </c>
      <c r="L55" s="7">
        <v>8.9770000000000004E-11</v>
      </c>
      <c r="O55" s="7">
        <f>K55*L55*303117.6102</f>
        <v>1.3605433933827002E-6</v>
      </c>
      <c r="P55">
        <f t="shared" si="11"/>
        <v>5.5851489177049122E-10</v>
      </c>
      <c r="Q55">
        <f t="shared" si="12"/>
        <v>42313.857715603001</v>
      </c>
      <c r="S55" s="7">
        <f>PSI!N22/Q55</f>
        <v>1.1894065406973601E-5</v>
      </c>
    </row>
    <row r="56" spans="10:20">
      <c r="J56" s="1"/>
      <c r="K56" s="1"/>
      <c r="L56" s="7"/>
    </row>
    <row r="57" spans="10:20">
      <c r="N57" s="17" t="e">
        <f>N55/M29</f>
        <v>#DIV/0!</v>
      </c>
      <c r="O57" s="17"/>
      <c r="P57" s="17"/>
      <c r="Q57" s="17"/>
    </row>
    <row r="59" spans="10:20">
      <c r="N59" s="18" t="e">
        <f>L54/N57</f>
        <v>#DIV/0!</v>
      </c>
      <c r="O59" s="17"/>
      <c r="P59" s="17"/>
      <c r="Q59" s="17"/>
    </row>
    <row r="61" spans="10:20">
      <c r="N61" s="18" t="e">
        <f>N59/Q8</f>
        <v>#DIV/0!</v>
      </c>
      <c r="O61" s="17"/>
      <c r="P61" s="17"/>
      <c r="Q61" s="17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7"/>
      <c r="P66" s="17"/>
      <c r="Q66" s="17"/>
    </row>
    <row r="68" spans="12:17">
      <c r="N68" s="18" t="e">
        <f>N66/M29</f>
        <v>#DIV/0!</v>
      </c>
      <c r="O68" s="17"/>
      <c r="P68" s="17"/>
      <c r="Q68" s="17"/>
    </row>
    <row r="70" spans="12:17">
      <c r="N70" s="18" t="e">
        <f>L65/N68</f>
        <v>#DIV/0!</v>
      </c>
      <c r="O70" s="17"/>
      <c r="P70" s="17"/>
      <c r="Q70" s="17"/>
    </row>
    <row r="72" spans="12:17">
      <c r="N72" s="18" t="e">
        <f>N70/Q7</f>
        <v>#DIV/0!</v>
      </c>
      <c r="O72" s="17"/>
      <c r="P72" s="17"/>
      <c r="Q72" s="17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7"/>
      <c r="P77" s="17"/>
      <c r="Q77" s="17"/>
    </row>
    <row r="79" spans="12:17">
      <c r="N79" s="18" t="e">
        <f>N77/M29</f>
        <v>#DIV/0!</v>
      </c>
      <c r="O79" s="17"/>
      <c r="P79" s="17"/>
      <c r="Q79" s="17"/>
    </row>
    <row r="81" spans="14:17">
      <c r="N81" s="18" t="e">
        <f>L75/N79</f>
        <v>#DIV/0!</v>
      </c>
      <c r="O81" s="17"/>
      <c r="P81" s="17"/>
      <c r="Q81" s="17"/>
    </row>
    <row r="83" spans="14:17">
      <c r="N83" s="18" t="e">
        <f>N81/Q6</f>
        <v>#DIV/0!</v>
      </c>
      <c r="O83" s="17"/>
      <c r="P83" s="17"/>
      <c r="Q83" s="17"/>
    </row>
  </sheetData>
  <mergeCells count="16">
    <mergeCell ref="O4:R4"/>
    <mergeCell ref="N38:P38"/>
    <mergeCell ref="N40:P40"/>
    <mergeCell ref="O23:R23"/>
    <mergeCell ref="O42:R42"/>
    <mergeCell ref="N83:Q83"/>
    <mergeCell ref="N70:Q70"/>
    <mergeCell ref="N72:Q72"/>
    <mergeCell ref="N77:Q77"/>
    <mergeCell ref="N79:Q79"/>
    <mergeCell ref="N81:Q81"/>
    <mergeCell ref="N57:Q57"/>
    <mergeCell ref="N59:Q59"/>
    <mergeCell ref="N61:Q61"/>
    <mergeCell ref="N66:Q66"/>
    <mergeCell ref="N68:Q6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2023-09-17T13:14:16Z</dcterms:modified>
  <cp:category/>
  <cp:contentStatus/>
</cp:coreProperties>
</file>