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fnottm-my.sharepoint.com/personal/maddie_groom_nottingham_ac_uk/Documents/My Documents/Research/TicsServices NIHR RfPB/PROJECT FOLDER/WP1 FOI/FOI/Shareable FOI Results/"/>
    </mc:Choice>
  </mc:AlternateContent>
  <xr:revisionPtr revIDLastSave="3552" documentId="8_{E4117B41-21F2-406E-950A-7378F0F42BAA}" xr6:coauthVersionLast="47" xr6:coauthVersionMax="47" xr10:uidLastSave="{EBFC66B2-1BC7-444F-97AB-FE476C4D7D0E}"/>
  <bookViews>
    <workbookView xWindow="-108" yWindow="-108" windowWidth="23256" windowHeight="12456" activeTab="2" xr2:uid="{350087F5-E352-48FE-86F9-4B5407D8E182}"/>
  </bookViews>
  <sheets>
    <sheet name="Coding and Analysis" sheetId="5" r:id="rId1"/>
    <sheet name="Code Key" sheetId="2" r:id="rId2"/>
    <sheet name="Standalone pathway contacts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9" i="5" l="1"/>
  <c r="H262" i="5"/>
  <c r="H261" i="5"/>
  <c r="H260" i="5"/>
  <c r="H259" i="5"/>
  <c r="H258" i="5"/>
  <c r="H257" i="5"/>
  <c r="L276" i="5" s="1"/>
  <c r="H256" i="5"/>
  <c r="L274" i="5" s="1"/>
  <c r="H255" i="5"/>
  <c r="L278" i="5" s="1"/>
  <c r="H254" i="5"/>
  <c r="L279" i="5" s="1"/>
  <c r="H253" i="5"/>
  <c r="L275" i="5" s="1"/>
  <c r="H252" i="5"/>
  <c r="L277" i="5" s="1"/>
  <c r="H251" i="5"/>
  <c r="L280" i="5" s="1"/>
  <c r="H250" i="5"/>
  <c r="I286" i="5" s="1"/>
  <c r="H249" i="5"/>
  <c r="I283" i="5" s="1"/>
  <c r="H248" i="5"/>
  <c r="I285" i="5" s="1"/>
  <c r="H247" i="5"/>
  <c r="I284" i="5" s="1"/>
  <c r="G241" i="5"/>
  <c r="F241" i="5"/>
  <c r="E241" i="5"/>
  <c r="D241" i="5"/>
  <c r="G240" i="5"/>
  <c r="F240" i="5"/>
  <c r="E240" i="5"/>
  <c r="D240" i="5"/>
  <c r="B240" i="5"/>
  <c r="G239" i="5"/>
  <c r="F239" i="5"/>
  <c r="E239" i="5"/>
  <c r="D239" i="5"/>
  <c r="G238" i="5"/>
  <c r="F238" i="5"/>
  <c r="E238" i="5"/>
  <c r="D238" i="5"/>
  <c r="B238" i="5"/>
  <c r="G237" i="5"/>
  <c r="F237" i="5"/>
  <c r="E237" i="5"/>
  <c r="D237" i="5"/>
  <c r="B237" i="5"/>
  <c r="L270" i="5" l="1"/>
  <c r="L271" i="5"/>
  <c r="L272" i="5"/>
  <c r="L273" i="5"/>
</calcChain>
</file>

<file path=xl/sharedStrings.xml><?xml version="1.0" encoding="utf-8"?>
<sst xmlns="http://schemas.openxmlformats.org/spreadsheetml/2006/main" count="839" uniqueCount="459">
  <si>
    <t>ICB</t>
  </si>
  <si>
    <t>Place</t>
  </si>
  <si>
    <t>REGION</t>
  </si>
  <si>
    <t xml:space="preserve">Standalone Pathway </t>
  </si>
  <si>
    <t>Plans to improve</t>
  </si>
  <si>
    <t>Interest in Clinical Support</t>
  </si>
  <si>
    <t>Other Provision</t>
  </si>
  <si>
    <t>Notes</t>
  </si>
  <si>
    <t>District of Adur</t>
  </si>
  <si>
    <t>SE</t>
  </si>
  <si>
    <t>B, D, F</t>
  </si>
  <si>
    <t>District of Arun</t>
  </si>
  <si>
    <t>City of Brighton and Hove</t>
  </si>
  <si>
    <t>Borough of Crawley</t>
  </si>
  <si>
    <t>Borough of Eastbourne</t>
  </si>
  <si>
    <t>District of Lewes</t>
  </si>
  <si>
    <t>District of Mid Sussex</t>
  </si>
  <si>
    <t>District of Rother</t>
  </si>
  <si>
    <t>District of Wealden</t>
  </si>
  <si>
    <t>Borough of Worthing</t>
  </si>
  <si>
    <t>Frimley</t>
  </si>
  <si>
    <t>Borough of Bracknell Forest</t>
  </si>
  <si>
    <t>Borough of Slough</t>
  </si>
  <si>
    <t>Royal Borough of Windsor and Maidenhead</t>
  </si>
  <si>
    <t>North East Hampshire and Farnham</t>
  </si>
  <si>
    <t>B</t>
  </si>
  <si>
    <t xml:space="preserve">Generally referred to CAMHS, however more likely to be taken if comorbid mental health difficulties present: "We generally refer to CAMHS &amp; sometimes they will be accepted, and other times will not. CAMHS would pick them up for example if there was a Comorbid mental health problem e.g. anxiety."
</t>
  </si>
  <si>
    <t>Surrey Heath</t>
  </si>
  <si>
    <t xml:space="preserve">Possible referrals to NDD services, but not stated: "Surrey Heath is an associate to the Surrey Heartlands led neurodiversity service. They can be contacted via necsu.shsfoi@nhs.net for information on Surrey services."	</t>
  </si>
  <si>
    <t>Oxfordshire</t>
  </si>
  <si>
    <t>Buckinghamshire</t>
  </si>
  <si>
    <t>A, F, J</t>
  </si>
  <si>
    <t>J=therapy</t>
  </si>
  <si>
    <t xml:space="preserve">Berkshire West </t>
  </si>
  <si>
    <t>Possible that they refer to NDD pathway, they state "Please contact BHFT 
https://cypf.berkshirehealthcare.nhs.uk/a
dhd-and-autism-neurodiversity" but don’t specify they are referring</t>
  </si>
  <si>
    <t>Borough of Elmbridge</t>
  </si>
  <si>
    <t>B, C, D, F, G, J</t>
  </si>
  <si>
    <t>J=information about TDs</t>
  </si>
  <si>
    <t>Borough of Epsom and Ewell</t>
  </si>
  <si>
    <t>District of Mole Valley</t>
  </si>
  <si>
    <t>Borough of Reigate and Banstead</t>
  </si>
  <si>
    <t>Borough of Spelthorne</t>
  </si>
  <si>
    <t>District of Tandridge</t>
  </si>
  <si>
    <t>Borough of Woking</t>
  </si>
  <si>
    <t>South Yorkshire</t>
  </si>
  <si>
    <t xml:space="preserve">Borough of Barnsley </t>
  </si>
  <si>
    <t>YH</t>
  </si>
  <si>
    <t>A, C, F, J, K</t>
  </si>
  <si>
    <t>J= out of area referral</t>
  </si>
  <si>
    <t>Borough of Doncaster</t>
  </si>
  <si>
    <t>K</t>
  </si>
  <si>
    <t>I</t>
  </si>
  <si>
    <t>Individual funding request</t>
  </si>
  <si>
    <t xml:space="preserve">Borough of Rotherham </t>
  </si>
  <si>
    <t>B, C, J or G</t>
  </si>
  <si>
    <t xml:space="preserve">CAMHS facilitate out of area referral &amp; care &amp; provide care when comorbid MHDs present, J = out of area referral, G = specialist tic clinic, "dedicated service" </t>
  </si>
  <si>
    <t>City of Sheffield</t>
  </si>
  <si>
    <t>C</t>
  </si>
  <si>
    <t>C, K</t>
  </si>
  <si>
    <t>Support for tics provided when part of neurological condition</t>
  </si>
  <si>
    <t>County of Shropshire</t>
  </si>
  <si>
    <t>WM</t>
  </si>
  <si>
    <t>A, C, F, G</t>
  </si>
  <si>
    <t>Borough of Telford and Wrekin</t>
  </si>
  <si>
    <t>District of North Northamptonshire</t>
  </si>
  <si>
    <t>EM</t>
  </si>
  <si>
    <t>J</t>
  </si>
  <si>
    <t xml:space="preserve">CYP referred to most appropriate clinical service based on need - suggests various services being available </t>
  </si>
  <si>
    <t>District of West Northamptonshire</t>
  </si>
  <si>
    <t>City of Bristol</t>
  </si>
  <si>
    <t>SW</t>
  </si>
  <si>
    <t>B, C, F,  J, K</t>
  </si>
  <si>
    <t>J = management within community, e.g., school nurse services, self-help, advice for GPs from paediatric services, signposting to SENCO/Educational Psychologist, K = paediatric neurology, 4 = plans to improve but primarily for CYP with tics and co-occurring MH difficulties, 3 = ICB stated that they were not provider of clinical services, did not answer on behalf of Places</t>
  </si>
  <si>
    <t>District of North Somerset</t>
  </si>
  <si>
    <t>District of South Gloucestershire</t>
  </si>
  <si>
    <t>Cheshire and Merseyside</t>
  </si>
  <si>
    <t>Cheshire</t>
  </si>
  <si>
    <t>NW</t>
  </si>
  <si>
    <t>A, C, K</t>
  </si>
  <si>
    <t>CAMHS, community paediatrics and neurology, no mention of neurodevelopmental services</t>
  </si>
  <si>
    <t>Halton</t>
  </si>
  <si>
    <t>Knowsley</t>
  </si>
  <si>
    <t>A, J</t>
  </si>
  <si>
    <t xml:space="preserve">J = occupational therapy, speech &amp; language therapy and other psychological services </t>
  </si>
  <si>
    <t>Liverpool</t>
  </si>
  <si>
    <t>Sefton</t>
  </si>
  <si>
    <t>A, C, J, K</t>
  </si>
  <si>
    <t>J = third sector organisations that provide advice &amp; guidance to CYP &amp; their families</t>
  </si>
  <si>
    <t>St Helen's</t>
  </si>
  <si>
    <t>A, C, H, J, K</t>
  </si>
  <si>
    <t>H = Tourettes Action is a charity, J = Neuro-diverse also commissioned</t>
  </si>
  <si>
    <t>Warrington</t>
  </si>
  <si>
    <t>J (A, C)</t>
  </si>
  <si>
    <t>Warrington is currently in process of finalising pathway for CYP with tics that involves CAMHS, Community Paediatric and Acute Paediatric services</t>
  </si>
  <si>
    <t>Wirral</t>
  </si>
  <si>
    <t>District of Cannock Chase</t>
  </si>
  <si>
    <t>Did not respond to questions, instead suggested contacting NHS trusts</t>
  </si>
  <si>
    <t>Borough of East Staffordshire</t>
  </si>
  <si>
    <t>District of Lichfield</t>
  </si>
  <si>
    <t>Borough of Newcastle-Under-Lyme</t>
  </si>
  <si>
    <t>District of South Staffordshire</t>
  </si>
  <si>
    <t>Borough of Stafford</t>
  </si>
  <si>
    <t>District of Staffordshire Moorlands</t>
  </si>
  <si>
    <t>City of Stoke-on-Trent</t>
  </si>
  <si>
    <t>Borough of Tamworth</t>
  </si>
  <si>
    <t>County of Cornwall</t>
  </si>
  <si>
    <t>2 = No additional provisions, potentially due to standalone pathaway already being established, 4 = suggested to contact another organisation to identify interest in clinical support</t>
  </si>
  <si>
    <t>Isles of Scilly</t>
  </si>
  <si>
    <t>Borough of Basildon</t>
  </si>
  <si>
    <t>EE</t>
  </si>
  <si>
    <t>Discussion around CYP tics and TS pathway occuriring - in scoping phase of development, 0 = no alternative/additional provisions in place</t>
  </si>
  <si>
    <t>District of Braintree</t>
  </si>
  <si>
    <t>Discussion around CYP tics and TS pathway - in scoping phase of development, 0 = no alternative/additional provisions in place</t>
  </si>
  <si>
    <t>Borough of Brentwood</t>
  </si>
  <si>
    <t>Borough of Castle Point</t>
  </si>
  <si>
    <t>City of Chelmsford</t>
  </si>
  <si>
    <t>District of Maldon</t>
  </si>
  <si>
    <t>District of Rochford</t>
  </si>
  <si>
    <t>City of Southend-on-Sea</t>
  </si>
  <si>
    <t>Borough of Thurrock</t>
  </si>
  <si>
    <t>District of Bournemouth</t>
  </si>
  <si>
    <t>CYP mental health being redesigned and tics and TS highlighted as gap in service provision</t>
  </si>
  <si>
    <t>Christchurch and Poole</t>
  </si>
  <si>
    <t>District of Dorset</t>
  </si>
  <si>
    <t>London Borough of Barnet</t>
  </si>
  <si>
    <t>LO</t>
  </si>
  <si>
    <t>A</t>
  </si>
  <si>
    <t>London Borough of Enfield</t>
  </si>
  <si>
    <t>London Borough of Haringey</t>
  </si>
  <si>
    <t>London Borough of Camden</t>
  </si>
  <si>
    <t>London Borough of Islington</t>
  </si>
  <si>
    <t>North East and North Cumbria</t>
  </si>
  <si>
    <t>County Durham</t>
  </si>
  <si>
    <t>NE</t>
  </si>
  <si>
    <t>Suggested contacting NHS trust</t>
  </si>
  <si>
    <t>Gateshead</t>
  </si>
  <si>
    <t>Newcastle</t>
  </si>
  <si>
    <t>North Cumbria</t>
  </si>
  <si>
    <t>4 = suggested contacting senior staff within Place</t>
  </si>
  <si>
    <t>North Tyneside</t>
  </si>
  <si>
    <t>A, C</t>
  </si>
  <si>
    <t xml:space="preserve">Northumberland </t>
  </si>
  <si>
    <t>J = Graduated Response Approach through Council - treatment for anxiety, interventions available for YP over age 16: stress management sessions &amp; behavioural therapy</t>
  </si>
  <si>
    <t>South Tyneside</t>
  </si>
  <si>
    <t>Referred on to NHS trust</t>
  </si>
  <si>
    <t xml:space="preserve">Sunderland </t>
  </si>
  <si>
    <t>CYP supported by 'general' services within NHS trusts, suggested contacting them for more information</t>
  </si>
  <si>
    <t xml:space="preserve">Tees Valley </t>
  </si>
  <si>
    <t>Borough of Dudley</t>
  </si>
  <si>
    <t>Pathway for CYP with tics being explored in next review</t>
  </si>
  <si>
    <t>Borough of Sandwell</t>
  </si>
  <si>
    <t>Borough of Walsall</t>
  </si>
  <si>
    <t>City of Wolverhampton</t>
  </si>
  <si>
    <t>Borough of Cheltenham</t>
  </si>
  <si>
    <t>3 = stated that information requested falls beyond scope of FOI</t>
  </si>
  <si>
    <t>District of Cotswold</t>
  </si>
  <si>
    <t>District of Forest of Dean</t>
  </si>
  <si>
    <t>City of Gloucester</t>
  </si>
  <si>
    <t>District of Stroud</t>
  </si>
  <si>
    <t>Borough of Tewkesbury</t>
  </si>
  <si>
    <t>District of Ashfield</t>
  </si>
  <si>
    <t>Neuropsychiatry (which we put as Neurology) and CAMHS. ICB currently reviewing present provisions</t>
  </si>
  <si>
    <t>District of Bassetlaw</t>
  </si>
  <si>
    <t>Borough of Broxtowe</t>
  </si>
  <si>
    <t>Borough of Gedling</t>
  </si>
  <si>
    <t>District of Mansfield</t>
  </si>
  <si>
    <t>District of Newark and Sherwood</t>
  </si>
  <si>
    <t>City of Nottingham</t>
  </si>
  <si>
    <t>Borough of Rushcliffe</t>
  </si>
  <si>
    <t>Borough of Boston</t>
  </si>
  <si>
    <t>Plans to transform pathways into integrated ND service</t>
  </si>
  <si>
    <t>District of East Lindsey</t>
  </si>
  <si>
    <t>City of Lincoln</t>
  </si>
  <si>
    <t>District of North Kesteven</t>
  </si>
  <si>
    <t>District of South Holland</t>
  </si>
  <si>
    <t>District of South Kesteven</t>
  </si>
  <si>
    <t>District of West Lindsey</t>
  </si>
  <si>
    <t>Humber and North Yorkshire</t>
  </si>
  <si>
    <t>District of East Riding of Yorkshire</t>
  </si>
  <si>
    <t>City of Kingston-upon-Hull</t>
  </si>
  <si>
    <t>Borough of North East Lincolnshire</t>
  </si>
  <si>
    <t>Borough of North Lincolnshire</t>
  </si>
  <si>
    <t>District of Richmondshire</t>
  </si>
  <si>
    <t>B, H, J</t>
  </si>
  <si>
    <t>H = Tourettes Action &amp; Tic Yorkshire are charities, J = York Tourette Support group</t>
  </si>
  <si>
    <t>District of Ryedale</t>
  </si>
  <si>
    <t>Borough of Scarborough</t>
  </si>
  <si>
    <t>District of Hambleton</t>
  </si>
  <si>
    <t>Borough of Harrogate</t>
  </si>
  <si>
    <t>District of Selby</t>
  </si>
  <si>
    <t>J = CYP supported via 'universally comissioned services'</t>
  </si>
  <si>
    <t>City of York</t>
  </si>
  <si>
    <t>Devon</t>
  </si>
  <si>
    <t>District of East Devon</t>
  </si>
  <si>
    <t>City of Exeter</t>
  </si>
  <si>
    <t>District of Mid Devon</t>
  </si>
  <si>
    <t>District of North Devon</t>
  </si>
  <si>
    <t>City of Plymouth</t>
  </si>
  <si>
    <t>Plans to re-establish group interventions and review support currently offered</t>
  </si>
  <si>
    <t>District of South Hams</t>
  </si>
  <si>
    <t>District of Teignbridge</t>
  </si>
  <si>
    <t>Borough of Torbay</t>
  </si>
  <si>
    <t>District of Torridge</t>
  </si>
  <si>
    <t>Borough of West Devon</t>
  </si>
  <si>
    <t>Borough of Amber Valley</t>
  </si>
  <si>
    <t>B, C, D</t>
  </si>
  <si>
    <t>B = 'mental health' referrals to CAMHS, D = referrals to ND services when ND condition might be present</t>
  </si>
  <si>
    <t>District of Bolsover</t>
  </si>
  <si>
    <t>Borough of Chesterfield</t>
  </si>
  <si>
    <t>City of Derby</t>
  </si>
  <si>
    <t>District of Derbyshire Dales</t>
  </si>
  <si>
    <t>Borough of Erewash</t>
  </si>
  <si>
    <t>Borough of High Peak</t>
  </si>
  <si>
    <t>District of North East Derbyshire</t>
  </si>
  <si>
    <t>District of South Derbyshire</t>
  </si>
  <si>
    <t>London Borough of Bexley</t>
  </si>
  <si>
    <t>H</t>
  </si>
  <si>
    <t>G</t>
  </si>
  <si>
    <t>London Borough of Bromley</t>
  </si>
  <si>
    <t>Royal Borough of Greenwich</t>
  </si>
  <si>
    <t>London Borough of Lambeth</t>
  </si>
  <si>
    <t>London Borough of Lewisham</t>
  </si>
  <si>
    <t>London Borough of Southwark</t>
  </si>
  <si>
    <t>Hertfordshire and West Essex</t>
  </si>
  <si>
    <t>Borough of Broxbourne</t>
  </si>
  <si>
    <t xml:space="preserve">I, J </t>
  </si>
  <si>
    <t>J = referral to other services</t>
  </si>
  <si>
    <t>Borough of Dacorum</t>
  </si>
  <si>
    <t>District of East Hertfordshire</t>
  </si>
  <si>
    <t>District of Epping Forest</t>
  </si>
  <si>
    <t>A, C, I, J, G</t>
  </si>
  <si>
    <t>J = tertiary service, G = Evelina TANDEM clinic</t>
  </si>
  <si>
    <t>District of Harlow</t>
  </si>
  <si>
    <t>Borough of Hertsmere</t>
  </si>
  <si>
    <t>City of St Albans</t>
  </si>
  <si>
    <t>Borough of Stevenage</t>
  </si>
  <si>
    <t>District of Three Rivers</t>
  </si>
  <si>
    <t>District of Uttlesford</t>
  </si>
  <si>
    <t>Borough of Watford</t>
  </si>
  <si>
    <t>Borough of Welwyn Hatfield</t>
  </si>
  <si>
    <t>District of Breckland</t>
  </si>
  <si>
    <t>C, J</t>
  </si>
  <si>
    <t>C = support from paediatricians, J = variety of commissioned services, including advice &amp; guidance, the health child programme, support in educational settings, CBT and support for mood &amp; behaviour - from a variety of providers across health, education and social care</t>
  </si>
  <si>
    <t>District of Broadland</t>
  </si>
  <si>
    <t>Borough of Great Yarmouth</t>
  </si>
  <si>
    <t>Borough of King's Lynn and West Norfolk</t>
  </si>
  <si>
    <t>District of North Norfolk</t>
  </si>
  <si>
    <t>City of Norwich</t>
  </si>
  <si>
    <t>District of South Norfolk</t>
  </si>
  <si>
    <t>Bath and North East Somserset, Swindon and Wiltshire</t>
  </si>
  <si>
    <t>Bath and North East Somerset</t>
  </si>
  <si>
    <t>B, J</t>
  </si>
  <si>
    <t>Individual child's needs considered on case by case basis</t>
  </si>
  <si>
    <t>Swindon</t>
  </si>
  <si>
    <t>C, E</t>
  </si>
  <si>
    <t>E =  services provided within GWH (unclear if that’s CAMHS/Ped/other)</t>
  </si>
  <si>
    <t>Wiltshire</t>
  </si>
  <si>
    <t>West Yorkshire</t>
  </si>
  <si>
    <t>Bradford</t>
  </si>
  <si>
    <t>J = currently in scoping phase to determine prevalence and needs of CYP with tics</t>
  </si>
  <si>
    <t>Calderdale</t>
  </si>
  <si>
    <t>J = talking therapies, IAPT services (CBT) to manage associated MH difficulties, partnership with Open Minds to offer support for anxiety &amp; stress</t>
  </si>
  <si>
    <t>Kirklees</t>
  </si>
  <si>
    <t>C = referrals made through paediatric pathways &amp; services, mental health included within this as first point of referral (double checked with clinical specialist within study team), J = integrated approach along with speech &amp; language support, psychologists, mental health care &amp; other professionals</t>
  </si>
  <si>
    <t>Leeds</t>
  </si>
  <si>
    <t>Suggested contacting community healthcare</t>
  </si>
  <si>
    <t>Wakefield</t>
  </si>
  <si>
    <t>City of Coventry</t>
  </si>
  <si>
    <t>B, D</t>
  </si>
  <si>
    <t>B = tier 3 specialist CAMHS services, double checked with clinical specialist within study team</t>
  </si>
  <si>
    <t>Borough of North Warwickshire</t>
  </si>
  <si>
    <t>Borough of Nuneaton and Bedworth</t>
  </si>
  <si>
    <t>Borough of Rugby</t>
  </si>
  <si>
    <t>District of Stratfordon-Avon</t>
  </si>
  <si>
    <t>District of Warwick</t>
  </si>
  <si>
    <t>City of Cambridge</t>
  </si>
  <si>
    <t>B = but not explicitly stated if MH services are CAMHS, however, referral only if co-occuing condition - otherwise, no provision</t>
  </si>
  <si>
    <t>District of East Cambridgeshire</t>
  </si>
  <si>
    <t>District of Fenland</t>
  </si>
  <si>
    <t>City of Peterborough</t>
  </si>
  <si>
    <t>District of Huntingdonshire</t>
  </si>
  <si>
    <t>District of South Cambridgeshire</t>
  </si>
  <si>
    <t>Borough of Barrow-in-Furness</t>
  </si>
  <si>
    <t>Borough of Blackburn with Darwen</t>
  </si>
  <si>
    <t>Borough of Blackpool</t>
  </si>
  <si>
    <t>Borough of Burnley</t>
  </si>
  <si>
    <t>Borough of Chorley</t>
  </si>
  <si>
    <t>Borough of Fylde</t>
  </si>
  <si>
    <t>Borough of Hyndburn</t>
  </si>
  <si>
    <t>City of Lancaster</t>
  </si>
  <si>
    <t>Borough of Pendle</t>
  </si>
  <si>
    <t>City of Preston</t>
  </si>
  <si>
    <t>Borough of Ribble Valley</t>
  </si>
  <si>
    <t>Borough of Rossendale</t>
  </si>
  <si>
    <t>District of South Lakeland</t>
  </si>
  <si>
    <t>Borough of South Ribble</t>
  </si>
  <si>
    <t>Borough of West Lancashire</t>
  </si>
  <si>
    <t>Borough of Wyre</t>
  </si>
  <si>
    <t>London Borough of Brent</t>
  </si>
  <si>
    <t>J = local Child Development Team</t>
  </si>
  <si>
    <t>London Borough of Ealing</t>
  </si>
  <si>
    <t>London Borough of Harrow</t>
  </si>
  <si>
    <t>London Borough of Hillingdon</t>
  </si>
  <si>
    <t>London Borough of Hounslow</t>
  </si>
  <si>
    <t>Royal Borough of Kensington and Chelsea</t>
  </si>
  <si>
    <t>City of Westminster</t>
  </si>
  <si>
    <r>
      <t xml:space="preserve">London Borough of Hammersmith &amp; Fulham </t>
    </r>
    <r>
      <rPr>
        <sz val="12"/>
        <color rgb="FF000000"/>
        <rFont val="Calibri"/>
        <family val="2"/>
        <scheme val="minor"/>
      </rPr>
      <t>(not originally included on FOI)</t>
    </r>
  </si>
  <si>
    <t>District of Bromsgrove</t>
  </si>
  <si>
    <t>County of Herefordshire</t>
  </si>
  <si>
    <t>District of Malvern Hills</t>
  </si>
  <si>
    <t>Borough of Redditch</t>
  </si>
  <si>
    <t>City of Worcester</t>
  </si>
  <si>
    <t>District of Wychavon</t>
  </si>
  <si>
    <t>District of Wyre Forest</t>
  </si>
  <si>
    <t>District of Blaby</t>
  </si>
  <si>
    <t>A, C, G, J</t>
  </si>
  <si>
    <t>G = Great Ormond Street Hospital houses specialist tic clinic, J = 1-1 CBT or behavioural therapy and/or pharamcological interventions</t>
  </si>
  <si>
    <t>Borough of Charnwood</t>
  </si>
  <si>
    <t>District of Harborough</t>
  </si>
  <si>
    <t>Borough of Hinckley and Bosworth</t>
  </si>
  <si>
    <t>City of Leicester</t>
  </si>
  <si>
    <t>Borough of Melton</t>
  </si>
  <si>
    <t>District of North West Leicestershire</t>
  </si>
  <si>
    <t>Borough of Oadby and Wigston</t>
  </si>
  <si>
    <t>District of Rutland</t>
  </si>
  <si>
    <t>Borough of Ashford</t>
  </si>
  <si>
    <t>3 = suggested contacting NHS trust</t>
  </si>
  <si>
    <t>City of Canterbury</t>
  </si>
  <si>
    <t>Borough of Dartford</t>
  </si>
  <si>
    <t>District of Dover</t>
  </si>
  <si>
    <t>District of Folkestone and Hythe</t>
  </si>
  <si>
    <t>Borough of Gravesham</t>
  </si>
  <si>
    <t>Borough of Maidstone</t>
  </si>
  <si>
    <t>Borough of Medway</t>
  </si>
  <si>
    <t>District of Sevenoaks</t>
  </si>
  <si>
    <t>Borough of Swale</t>
  </si>
  <si>
    <t>District of Thanet</t>
  </si>
  <si>
    <t>Borough of Tonbridge and Malling</t>
  </si>
  <si>
    <t>Borough of Tunbridge Wells</t>
  </si>
  <si>
    <t>Code</t>
  </si>
  <si>
    <t>Number of places</t>
  </si>
  <si>
    <t>Number of ICBs</t>
  </si>
  <si>
    <t xml:space="preserve">Number of ICB responses on behalf of all Places </t>
  </si>
  <si>
    <t>Frequency of checked codes</t>
  </si>
  <si>
    <t>CAMHS referral</t>
  </si>
  <si>
    <t>CAMHS referall if co-occuring MH condition</t>
  </si>
  <si>
    <t>Paediatric clinic/hospital, Community Paediatrics</t>
  </si>
  <si>
    <t>D</t>
  </si>
  <si>
    <t>Neurodiversity/ Neurodevelopmental services</t>
  </si>
  <si>
    <t>E</t>
  </si>
  <si>
    <t>Mental Health services (unspecified)</t>
  </si>
  <si>
    <t>F</t>
  </si>
  <si>
    <t>GP referral</t>
  </si>
  <si>
    <t xml:space="preserve">Referral to specialist tic clinic </t>
  </si>
  <si>
    <t>Tourette Syndrome Charities</t>
  </si>
  <si>
    <t>Individual Funding Request</t>
  </si>
  <si>
    <t>Other</t>
  </si>
  <si>
    <t xml:space="preserve">Neurology </t>
  </si>
  <si>
    <t>Missing information</t>
  </si>
  <si>
    <t>No</t>
  </si>
  <si>
    <t>Hampshire and Isle of Wight</t>
  </si>
  <si>
    <t>DId not hold information - suggested contacting NHS Trusts</t>
  </si>
  <si>
    <t>Yes</t>
  </si>
  <si>
    <t>Bedfordshire, Luton and Milton Keynes</t>
  </si>
  <si>
    <t>ICB did not hold information - advised to contact local councils</t>
  </si>
  <si>
    <t>N/A</t>
  </si>
  <si>
    <t>Suffolk and North East Essex</t>
  </si>
  <si>
    <t>Acute Trust that did not hold requested information - suggested contacting Suffolk and North Essex NHS Trust</t>
  </si>
  <si>
    <t>Didn't answer</t>
  </si>
  <si>
    <t>North East London</t>
  </si>
  <si>
    <t>ICB did not hold information to requested level of detail - suggested contacting individual NHS Trusts</t>
  </si>
  <si>
    <t>South West London</t>
  </si>
  <si>
    <t xml:space="preserve">Responded by saying info exempt </t>
  </si>
  <si>
    <t>Birmingham and Solihull</t>
  </si>
  <si>
    <t>DIdn't hold information</t>
  </si>
  <si>
    <t>Greater Manchester</t>
  </si>
  <si>
    <t>Responded by saying that they were not responsible for these types of services</t>
  </si>
  <si>
    <t>Buckinghamshire, Oxfordshire and Berkshire</t>
  </si>
  <si>
    <t>Did not provide information for all places</t>
  </si>
  <si>
    <t>Somerset</t>
  </si>
  <si>
    <t>ICB did not hold information - advised contacting Somerset NHS Trust</t>
  </si>
  <si>
    <t>Staffordshire &amp; Stoke-on-Trent</t>
  </si>
  <si>
    <t>Responded but did not answer any questions, instead suggested contacing NHS trust</t>
  </si>
  <si>
    <t>Number of Places that provided other provisions (234 Places - 'No' responses, 'N/A' responses &amp; 'Did not answer')</t>
  </si>
  <si>
    <t>Total ICBs</t>
  </si>
  <si>
    <t>Provision</t>
  </si>
  <si>
    <t>Percentage (number of Places out of 172)</t>
  </si>
  <si>
    <t>No data = 8</t>
  </si>
  <si>
    <t>Partial data = 2</t>
  </si>
  <si>
    <t>Answer</t>
  </si>
  <si>
    <t>Referral to specialist tic clinic</t>
  </si>
  <si>
    <t>Percentage</t>
  </si>
  <si>
    <t>Neurology</t>
  </si>
  <si>
    <t>Paediatric clinic/hospital</t>
  </si>
  <si>
    <t>CAMHS referral if co-occurring MH condition present</t>
  </si>
  <si>
    <t>Tourette Syndrome charities</t>
  </si>
  <si>
    <t>Neurodiversity/neurodevelopmental services</t>
  </si>
  <si>
    <t>Mental health services (unspecified)</t>
  </si>
  <si>
    <t>Regions</t>
  </si>
  <si>
    <t>London</t>
  </si>
  <si>
    <t>Number of Places</t>
  </si>
  <si>
    <t>South East</t>
  </si>
  <si>
    <t>South West</t>
  </si>
  <si>
    <t>West Midlands</t>
  </si>
  <si>
    <t>East Midlands</t>
  </si>
  <si>
    <t>North West</t>
  </si>
  <si>
    <t xml:space="preserve">North East </t>
  </si>
  <si>
    <t>Yorkshire and the Humber</t>
  </si>
  <si>
    <t>East of England</t>
  </si>
  <si>
    <t>Revised Themes</t>
  </si>
  <si>
    <t>i.e., ADHD, anxiety, etc</t>
  </si>
  <si>
    <t>Interest in Best Practice Model</t>
  </si>
  <si>
    <t>Two pathways: D) ASD/ADHD=NDD pathway, B) (double checked with clinical specialist within study team) CAMHS if comorbid MH difficulties, F) Initial support via GP</t>
  </si>
  <si>
    <t>Sussex (single response provided by ICB for all Places)</t>
  </si>
  <si>
    <t>Surrey Heartlands (single response provided by ICB for all Places)</t>
  </si>
  <si>
    <t>Shropshire, Telford and Wrekin (single response provided by ICB for all Places)</t>
  </si>
  <si>
    <t>Northamptonshire (single response provided by ICB for all Places)</t>
  </si>
  <si>
    <t>Bristol, North Somerset and South Gloucestershire (single response provided by ICB for all Places)</t>
  </si>
  <si>
    <t>Staffordshire &amp; Stoke-on-Trent (single response provided by ICB for all Places)</t>
  </si>
  <si>
    <t>Cornwall &amp; Isles of Scilly (single response provided by ICB for all Places))</t>
  </si>
  <si>
    <t>Mid and South Essex (single response provided by ICB for all Places)</t>
  </si>
  <si>
    <t>Dorset (single response provided by ICB for all Places)</t>
  </si>
  <si>
    <t>North Central London (single response provided by ICB for all Places)</t>
  </si>
  <si>
    <t>Black Country (single response provided by ICB for all Places)</t>
  </si>
  <si>
    <t>Gloucestershire (single response provided by ICB for all Places)</t>
  </si>
  <si>
    <t>Nottingham and Nottinghamshire (single response provided by ICB for all Places)</t>
  </si>
  <si>
    <t>Lincolnshire (single response provided by ICB for all Places)</t>
  </si>
  <si>
    <t>Derby and Derbyshire (single response provided by ICB for all Places)</t>
  </si>
  <si>
    <t>South East London (single response provided by ICB for all Places)</t>
  </si>
  <si>
    <t>Norfolk and Waveney (single response provided by ICB for all Places)</t>
  </si>
  <si>
    <t>Coventry and Warwickshire (single response provided by ICB for all Places)</t>
  </si>
  <si>
    <t>Cambridgeshire and Peterborough (single response provided by ICB for all Places)</t>
  </si>
  <si>
    <t>Lancashire &amp; South Cumbria (single response provided by ICB for all Places)</t>
  </si>
  <si>
    <t>North West London (single response provided by ICB for all Places)</t>
  </si>
  <si>
    <t>Herefordshire and Worcestershire (single response provided by ICB for all Places)</t>
  </si>
  <si>
    <t>Leicester, Leicestershire and Rutland (single response provided by ICB for all Places)</t>
  </si>
  <si>
    <t>Kent and Medway (single response provided by ICB for all Places)</t>
  </si>
  <si>
    <t>Provider</t>
  </si>
  <si>
    <t>Places</t>
  </si>
  <si>
    <t>ICBs</t>
  </si>
  <si>
    <t>Contacts</t>
  </si>
  <si>
    <t>Berkshire Healthcare NHS Foundation Trust</t>
  </si>
  <si>
    <t>Cornwall Partnership NHS Foundation Trust</t>
  </si>
  <si>
    <t>Leeds Community Healthcare</t>
  </si>
  <si>
    <t>Bracknell Forest, Slough, Windsor and Maidenhead and Berkshire West (n=4)</t>
  </si>
  <si>
    <t>Cornwall, Isles of Scilly (n=2)</t>
  </si>
  <si>
    <t>Frimley ICB, Buckinghamshire, Oxfordshire and West Berkshire ICB (n=2)</t>
  </si>
  <si>
    <t>Cornwall and Isles of Scilly ICB (n=1)</t>
  </si>
  <si>
    <t>Cornwall Partnership Foundation Trust: cpn-tr.freedomofinformation@nhs.net, Contact forwarded from automated email from former lead commissioner, response received from ICB, lead commissioner (n=2)</t>
  </si>
  <si>
    <t>Response received from cpn-tr and from Cornwall ICB (n=2)</t>
  </si>
  <si>
    <t>Response received from Leeds Community Healthcare (n=1)</t>
  </si>
  <si>
    <t>Leeds (n=1)</t>
  </si>
  <si>
    <t>West Yorkshire ICB (n=1)</t>
  </si>
  <si>
    <t>Leeds Community Healthcare - ICAN Community Paediatrics, Commissioner (n=2)</t>
  </si>
  <si>
    <t>FOI 2 Responses received</t>
  </si>
  <si>
    <t>N=172</t>
  </si>
  <si>
    <t>C = Paediatricians also diagnose Tic Disorders</t>
  </si>
  <si>
    <t>Berkshire Healthcare Foundation Trust (BHFT): Foi.bht@berkshire.nhs.uk, Frimley ICB, BHFT Neurodiversity CYP service (n=3)</t>
  </si>
  <si>
    <t>Response received from Foi.bht and Frimley ICB (n=2)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</si>
</sst>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BDE4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3" xfId="0" applyBorder="1"/>
    <xf numFmtId="0" fontId="4" fillId="2" borderId="1" xfId="0" applyFont="1" applyFill="1" applyBorder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0" fillId="0" borderId="21" xfId="0" applyBorder="1"/>
    <xf numFmtId="0" fontId="6" fillId="0" borderId="0" xfId="1" applyFill="1" applyBorder="1" applyAlignment="1">
      <alignment horizontal="left" vertical="center" wrapText="1" indent="1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7" xfId="0" applyBorder="1"/>
    <xf numFmtId="0" fontId="0" fillId="0" borderId="0" xfId="0" applyAlignment="1">
      <alignment horizontal="left"/>
    </xf>
    <xf numFmtId="0" fontId="0" fillId="0" borderId="31" xfId="0" applyBorder="1"/>
    <xf numFmtId="0" fontId="0" fillId="0" borderId="25" xfId="0" applyBorder="1"/>
    <xf numFmtId="0" fontId="0" fillId="4" borderId="28" xfId="0" applyFill="1" applyBorder="1"/>
    <xf numFmtId="0" fontId="0" fillId="4" borderId="30" xfId="0" applyFill="1" applyBorder="1"/>
    <xf numFmtId="0" fontId="0" fillId="0" borderId="32" xfId="0" applyBorder="1"/>
    <xf numFmtId="0" fontId="0" fillId="0" borderId="33" xfId="0" applyBorder="1"/>
    <xf numFmtId="0" fontId="0" fillId="0" borderId="30" xfId="0" applyBorder="1"/>
    <xf numFmtId="0" fontId="0" fillId="4" borderId="26" xfId="0" applyFill="1" applyBorder="1"/>
    <xf numFmtId="0" fontId="0" fillId="4" borderId="35" xfId="0" applyFill="1" applyBorder="1"/>
    <xf numFmtId="0" fontId="0" fillId="0" borderId="36" xfId="0" applyBorder="1"/>
    <xf numFmtId="0" fontId="0" fillId="0" borderId="14" xfId="0" applyBorder="1"/>
    <xf numFmtId="0" fontId="0" fillId="0" borderId="37" xfId="0" applyBorder="1"/>
    <xf numFmtId="0" fontId="0" fillId="0" borderId="29" xfId="0" applyBorder="1"/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3" borderId="1" xfId="0" applyFont="1" applyFill="1" applyBorder="1"/>
    <xf numFmtId="0" fontId="5" fillId="0" borderId="1" xfId="0" applyFont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7" xfId="0" applyBorder="1"/>
    <xf numFmtId="0" fontId="2" fillId="0" borderId="6" xfId="0" applyFont="1" applyBorder="1" applyAlignment="1">
      <alignment vertical="center"/>
    </xf>
    <xf numFmtId="0" fontId="2" fillId="0" borderId="17" xfId="0" applyFont="1" applyBorder="1" applyAlignment="1">
      <alignment horizontal="left" vertical="top"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2" xfId="0" applyFont="1" applyBorder="1" applyAlignment="1">
      <alignment horizontal="left" vertical="center" wrapText="1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0" xfId="0" applyFont="1" applyBorder="1" applyAlignment="1">
      <alignment wrapText="1"/>
    </xf>
    <xf numFmtId="0" fontId="2" fillId="0" borderId="12" xfId="0" applyFont="1" applyBorder="1" applyAlignment="1">
      <alignment vertical="center" wrapText="1"/>
    </xf>
    <xf numFmtId="0" fontId="2" fillId="0" borderId="4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1" xfId="0" applyFont="1" applyBorder="1"/>
    <xf numFmtId="0" fontId="8" fillId="0" borderId="9" xfId="0" applyFont="1" applyBorder="1"/>
    <xf numFmtId="0" fontId="0" fillId="3" borderId="21" xfId="0" applyFill="1" applyBorder="1"/>
    <xf numFmtId="0" fontId="10" fillId="3" borderId="21" xfId="0" applyFont="1" applyFill="1" applyBorder="1" applyAlignment="1">
      <alignment horizontal="center" vertical="center" wrapText="1"/>
    </xf>
    <xf numFmtId="0" fontId="0" fillId="3" borderId="14" xfId="0" applyFill="1" applyBorder="1"/>
    <xf numFmtId="0" fontId="0" fillId="6" borderId="21" xfId="0" applyFill="1" applyBorder="1"/>
    <xf numFmtId="0" fontId="9" fillId="6" borderId="21" xfId="0" applyFont="1" applyFill="1" applyBorder="1"/>
    <xf numFmtId="0" fontId="0" fillId="5" borderId="2" xfId="0" applyFill="1" applyBorder="1"/>
    <xf numFmtId="0" fontId="9" fillId="0" borderId="0" xfId="0" applyFont="1"/>
    <xf numFmtId="0" fontId="8" fillId="0" borderId="0" xfId="0" applyFont="1"/>
    <xf numFmtId="0" fontId="0" fillId="0" borderId="12" xfId="0" applyBorder="1"/>
    <xf numFmtId="0" fontId="0" fillId="3" borderId="32" xfId="0" applyFill="1" applyBorder="1" applyAlignment="1">
      <alignment wrapText="1"/>
    </xf>
    <xf numFmtId="0" fontId="0" fillId="3" borderId="32" xfId="0" applyFill="1" applyBorder="1" applyAlignment="1">
      <alignment horizontal="center" vertical="center" wrapText="1"/>
    </xf>
    <xf numFmtId="0" fontId="9" fillId="6" borderId="32" xfId="0" applyFont="1" applyFill="1" applyBorder="1" applyAlignment="1">
      <alignment wrapText="1"/>
    </xf>
    <xf numFmtId="0" fontId="0" fillId="6" borderId="42" xfId="0" applyFill="1" applyBorder="1" applyAlignment="1">
      <alignment wrapText="1"/>
    </xf>
    <xf numFmtId="0" fontId="0" fillId="5" borderId="32" xfId="0" applyFill="1" applyBorder="1"/>
    <xf numFmtId="0" fontId="0" fillId="0" borderId="18" xfId="0" applyBorder="1"/>
    <xf numFmtId="0" fontId="0" fillId="0" borderId="18" xfId="0" applyBorder="1" applyAlignment="1">
      <alignment horizontal="center" vertical="center" wrapText="1"/>
    </xf>
    <xf numFmtId="0" fontId="9" fillId="0" borderId="18" xfId="0" applyFont="1" applyBorder="1"/>
    <xf numFmtId="0" fontId="0" fillId="0" borderId="0" xfId="0" quotePrefix="1" applyAlignment="1">
      <alignment horizontal="center" vertical="center" wrapText="1"/>
    </xf>
    <xf numFmtId="0" fontId="0" fillId="0" borderId="34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32" xfId="0" applyBorder="1" applyAlignment="1">
      <alignment wrapText="1"/>
    </xf>
    <xf numFmtId="0" fontId="0" fillId="0" borderId="21" xfId="0" applyBorder="1" applyAlignment="1">
      <alignment wrapText="1"/>
    </xf>
    <xf numFmtId="0" fontId="5" fillId="0" borderId="21" xfId="0" applyFont="1" applyBorder="1" applyAlignment="1">
      <alignment wrapText="1"/>
    </xf>
    <xf numFmtId="0" fontId="5" fillId="0" borderId="32" xfId="0" applyFont="1" applyBorder="1" applyAlignment="1">
      <alignment wrapText="1"/>
    </xf>
    <xf numFmtId="0" fontId="0" fillId="4" borderId="16" xfId="0" applyFill="1" applyBorder="1"/>
    <xf numFmtId="0" fontId="0" fillId="4" borderId="45" xfId="0" applyFill="1" applyBorder="1"/>
    <xf numFmtId="0" fontId="0" fillId="4" borderId="48" xfId="0" applyFill="1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3" fillId="0" borderId="53" xfId="0" applyFont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11" xfId="0" applyBorder="1" applyAlignment="1">
      <alignment horizontal="left"/>
    </xf>
    <xf numFmtId="0" fontId="3" fillId="0" borderId="55" xfId="0" applyFont="1" applyBorder="1"/>
    <xf numFmtId="0" fontId="5" fillId="3" borderId="49" xfId="0" applyFont="1" applyFill="1" applyBorder="1"/>
    <xf numFmtId="0" fontId="5" fillId="3" borderId="50" xfId="0" applyFont="1" applyFill="1" applyBorder="1"/>
    <xf numFmtId="0" fontId="3" fillId="0" borderId="51" xfId="0" applyFont="1" applyBorder="1"/>
    <xf numFmtId="0" fontId="0" fillId="4" borderId="46" xfId="0" applyFill="1" applyBorder="1" applyAlignment="1">
      <alignment horizontal="center" wrapText="1"/>
    </xf>
    <xf numFmtId="0" fontId="0" fillId="4" borderId="47" xfId="0" applyFill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36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3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0BDE4"/>
      <color rgb="FFAD6DDE"/>
      <color rgb="FFD0B0E8"/>
      <color rgb="FFF0E9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EFC45-1E99-4EFE-97AA-FF687E53DA20}">
  <dimension ref="A1:M290"/>
  <sheetViews>
    <sheetView topLeftCell="A9" zoomScale="54" zoomScaleNormal="54" workbookViewId="0">
      <selection activeCell="I16" sqref="I16"/>
    </sheetView>
  </sheetViews>
  <sheetFormatPr defaultRowHeight="14.4" x14ac:dyDescent="0.3"/>
  <cols>
    <col min="1" max="1" width="42.5546875" customWidth="1"/>
    <col min="2" max="3" width="28.44140625" customWidth="1"/>
    <col min="4" max="4" width="12.44140625" customWidth="1"/>
    <col min="6" max="6" width="13.77734375" customWidth="1"/>
    <col min="7" max="7" width="12.88671875" customWidth="1"/>
    <col min="8" max="8" width="26.21875" bestFit="1" customWidth="1"/>
    <col min="9" max="9" width="35.5546875" customWidth="1"/>
    <col min="10" max="10" width="50.21875" customWidth="1"/>
    <col min="11" max="11" width="16.77734375" customWidth="1"/>
    <col min="12" max="12" width="49.77734375" customWidth="1"/>
    <col min="13" max="13" width="24.44140625" bestFit="1" customWidth="1"/>
  </cols>
  <sheetData>
    <row r="1" spans="1:13" ht="63" thickBot="1" x14ac:dyDescent="0.35">
      <c r="A1" s="43" t="s">
        <v>0</v>
      </c>
      <c r="B1" s="44" t="s">
        <v>1</v>
      </c>
      <c r="C1" s="45" t="s">
        <v>2</v>
      </c>
      <c r="D1" s="67" t="s">
        <v>3</v>
      </c>
      <c r="E1" s="67" t="s">
        <v>4</v>
      </c>
      <c r="F1" s="67" t="s">
        <v>5</v>
      </c>
      <c r="G1" s="67" t="s">
        <v>411</v>
      </c>
      <c r="H1" s="67" t="s">
        <v>6</v>
      </c>
      <c r="I1" s="67" t="s">
        <v>7</v>
      </c>
      <c r="J1" s="1"/>
      <c r="K1" s="1"/>
    </row>
    <row r="2" spans="1:13" ht="57.75" customHeight="1" x14ac:dyDescent="0.3">
      <c r="A2" s="132" t="s">
        <v>413</v>
      </c>
      <c r="B2" s="46" t="s">
        <v>8</v>
      </c>
      <c r="C2" s="133" t="s">
        <v>9</v>
      </c>
      <c r="D2" s="68">
        <v>0</v>
      </c>
      <c r="E2" s="68">
        <v>1</v>
      </c>
      <c r="F2" s="68">
        <v>4</v>
      </c>
      <c r="G2" s="68">
        <v>1</v>
      </c>
      <c r="H2" s="68" t="s">
        <v>10</v>
      </c>
      <c r="I2" s="69" t="s">
        <v>412</v>
      </c>
      <c r="J2" s="127"/>
    </row>
    <row r="3" spans="1:13" ht="72" x14ac:dyDescent="0.3">
      <c r="A3" s="122"/>
      <c r="B3" s="39" t="s">
        <v>11</v>
      </c>
      <c r="C3" s="134"/>
      <c r="D3" s="99">
        <v>0</v>
      </c>
      <c r="E3" s="99">
        <v>1</v>
      </c>
      <c r="F3" s="99">
        <v>4</v>
      </c>
      <c r="G3" s="99">
        <v>1</v>
      </c>
      <c r="H3" s="99" t="s">
        <v>10</v>
      </c>
      <c r="I3" s="47" t="s">
        <v>412</v>
      </c>
      <c r="J3" s="127"/>
    </row>
    <row r="4" spans="1:13" ht="72" x14ac:dyDescent="0.3">
      <c r="A4" s="122"/>
      <c r="B4" s="48" t="s">
        <v>12</v>
      </c>
      <c r="C4" s="134"/>
      <c r="D4" s="99">
        <v>0</v>
      </c>
      <c r="E4" s="99">
        <v>1</v>
      </c>
      <c r="F4" s="99">
        <v>4</v>
      </c>
      <c r="G4" s="99">
        <v>1</v>
      </c>
      <c r="H4" s="99" t="s">
        <v>10</v>
      </c>
      <c r="I4" s="47" t="s">
        <v>412</v>
      </c>
      <c r="J4" s="127"/>
    </row>
    <row r="5" spans="1:13" ht="72" x14ac:dyDescent="0.3">
      <c r="A5" s="122"/>
      <c r="B5" s="49" t="s">
        <v>13</v>
      </c>
      <c r="C5" s="134"/>
      <c r="D5" s="99">
        <v>0</v>
      </c>
      <c r="E5" s="99">
        <v>1</v>
      </c>
      <c r="F5" s="99">
        <v>4</v>
      </c>
      <c r="G5" s="99">
        <v>1</v>
      </c>
      <c r="H5" s="99" t="s">
        <v>10</v>
      </c>
      <c r="I5" s="47" t="s">
        <v>412</v>
      </c>
      <c r="J5" s="127"/>
    </row>
    <row r="6" spans="1:13" ht="72" x14ac:dyDescent="0.3">
      <c r="A6" s="122"/>
      <c r="B6" s="48" t="s">
        <v>14</v>
      </c>
      <c r="C6" s="134"/>
      <c r="D6" s="99">
        <v>0</v>
      </c>
      <c r="E6" s="99">
        <v>1</v>
      </c>
      <c r="F6" s="99">
        <v>4</v>
      </c>
      <c r="G6" s="99">
        <v>1</v>
      </c>
      <c r="H6" s="99" t="s">
        <v>10</v>
      </c>
      <c r="I6" s="47" t="s">
        <v>412</v>
      </c>
      <c r="J6" s="127"/>
    </row>
    <row r="7" spans="1:13" ht="72" x14ac:dyDescent="0.3">
      <c r="A7" s="122"/>
      <c r="B7" s="49" t="s">
        <v>15</v>
      </c>
      <c r="C7" s="134"/>
      <c r="D7" s="99">
        <v>0</v>
      </c>
      <c r="E7" s="99">
        <v>1</v>
      </c>
      <c r="F7" s="99">
        <v>4</v>
      </c>
      <c r="G7" s="99">
        <v>1</v>
      </c>
      <c r="H7" s="99" t="s">
        <v>10</v>
      </c>
      <c r="I7" s="47" t="s">
        <v>412</v>
      </c>
      <c r="J7" s="127"/>
      <c r="M7" s="7"/>
    </row>
    <row r="8" spans="1:13" ht="72" x14ac:dyDescent="0.3">
      <c r="A8" s="122"/>
      <c r="B8" s="48" t="s">
        <v>16</v>
      </c>
      <c r="C8" s="134"/>
      <c r="D8" s="99">
        <v>0</v>
      </c>
      <c r="E8" s="99">
        <v>1</v>
      </c>
      <c r="F8" s="99">
        <v>4</v>
      </c>
      <c r="G8" s="99">
        <v>1</v>
      </c>
      <c r="H8" s="99" t="s">
        <v>10</v>
      </c>
      <c r="I8" s="47" t="s">
        <v>412</v>
      </c>
      <c r="J8" s="127"/>
      <c r="M8" s="7"/>
    </row>
    <row r="9" spans="1:13" ht="72" x14ac:dyDescent="0.3">
      <c r="A9" s="122"/>
      <c r="B9" s="49" t="s">
        <v>17</v>
      </c>
      <c r="C9" s="134"/>
      <c r="D9" s="99">
        <v>0</v>
      </c>
      <c r="E9" s="99">
        <v>1</v>
      </c>
      <c r="F9" s="99">
        <v>4</v>
      </c>
      <c r="G9" s="99">
        <v>1</v>
      </c>
      <c r="H9" s="99" t="s">
        <v>10</v>
      </c>
      <c r="I9" s="47" t="s">
        <v>412</v>
      </c>
      <c r="J9" s="127"/>
      <c r="M9" s="7"/>
    </row>
    <row r="10" spans="1:13" ht="72" x14ac:dyDescent="0.3">
      <c r="A10" s="122"/>
      <c r="B10" s="49" t="s">
        <v>18</v>
      </c>
      <c r="C10" s="134"/>
      <c r="D10" s="99">
        <v>0</v>
      </c>
      <c r="E10" s="99">
        <v>1</v>
      </c>
      <c r="F10" s="99">
        <v>4</v>
      </c>
      <c r="G10" s="99">
        <v>1</v>
      </c>
      <c r="H10" s="99" t="s">
        <v>10</v>
      </c>
      <c r="I10" s="47" t="s">
        <v>412</v>
      </c>
      <c r="J10" s="127"/>
      <c r="M10" s="7"/>
    </row>
    <row r="11" spans="1:13" ht="72" x14ac:dyDescent="0.3">
      <c r="A11" s="123"/>
      <c r="B11" s="48" t="s">
        <v>19</v>
      </c>
      <c r="C11" s="135"/>
      <c r="D11" s="99">
        <v>0</v>
      </c>
      <c r="E11" s="99">
        <v>1</v>
      </c>
      <c r="F11" s="99">
        <v>4</v>
      </c>
      <c r="G11" s="99">
        <v>1</v>
      </c>
      <c r="H11" s="99" t="s">
        <v>10</v>
      </c>
      <c r="I11" s="47" t="s">
        <v>412</v>
      </c>
      <c r="J11" s="127"/>
      <c r="M11" s="7"/>
    </row>
    <row r="12" spans="1:13" ht="15.6" x14ac:dyDescent="0.3">
      <c r="A12" s="121" t="s">
        <v>20</v>
      </c>
      <c r="B12" s="50" t="s">
        <v>21</v>
      </c>
      <c r="C12" s="131" t="s">
        <v>9</v>
      </c>
      <c r="D12" s="99">
        <v>1</v>
      </c>
      <c r="E12" s="99">
        <v>2</v>
      </c>
      <c r="F12" s="99">
        <v>3</v>
      </c>
      <c r="G12" s="99">
        <v>3</v>
      </c>
      <c r="H12" s="99">
        <v>2</v>
      </c>
      <c r="I12" s="47"/>
      <c r="J12" s="98"/>
      <c r="M12" s="7"/>
    </row>
    <row r="13" spans="1:13" ht="15.6" x14ac:dyDescent="0.3">
      <c r="A13" s="122"/>
      <c r="B13" s="42" t="s">
        <v>22</v>
      </c>
      <c r="C13" s="129"/>
      <c r="D13" s="99">
        <v>1</v>
      </c>
      <c r="E13" s="99">
        <v>2</v>
      </c>
      <c r="F13" s="99">
        <v>3</v>
      </c>
      <c r="G13" s="99">
        <v>3</v>
      </c>
      <c r="H13" s="99">
        <v>2</v>
      </c>
      <c r="I13" s="47"/>
      <c r="J13" s="98"/>
      <c r="M13" s="7"/>
    </row>
    <row r="14" spans="1:13" ht="31.2" x14ac:dyDescent="0.3">
      <c r="A14" s="122"/>
      <c r="B14" s="42" t="s">
        <v>23</v>
      </c>
      <c r="C14" s="129"/>
      <c r="D14" s="99">
        <v>1</v>
      </c>
      <c r="E14" s="99">
        <v>2</v>
      </c>
      <c r="F14" s="99">
        <v>3</v>
      </c>
      <c r="G14" s="99">
        <v>3</v>
      </c>
      <c r="H14" s="99">
        <v>2</v>
      </c>
      <c r="I14" s="47"/>
      <c r="J14" s="98"/>
      <c r="M14" s="7"/>
    </row>
    <row r="15" spans="1:13" ht="129.6" x14ac:dyDescent="0.3">
      <c r="A15" s="122"/>
      <c r="B15" s="42" t="s">
        <v>24</v>
      </c>
      <c r="C15" s="129"/>
      <c r="D15" s="99">
        <v>0</v>
      </c>
      <c r="E15" s="99">
        <v>1</v>
      </c>
      <c r="F15" s="99">
        <v>3</v>
      </c>
      <c r="G15" s="99">
        <v>3</v>
      </c>
      <c r="H15" s="99" t="s">
        <v>25</v>
      </c>
      <c r="I15" s="99" t="s">
        <v>26</v>
      </c>
      <c r="J15" s="91"/>
    </row>
    <row r="16" spans="1:13" ht="86.4" x14ac:dyDescent="0.3">
      <c r="A16" s="123"/>
      <c r="B16" s="42" t="s">
        <v>27</v>
      </c>
      <c r="C16" s="130"/>
      <c r="D16" s="99">
        <v>0</v>
      </c>
      <c r="E16" s="99">
        <v>3</v>
      </c>
      <c r="F16" s="99">
        <v>3</v>
      </c>
      <c r="G16" s="99">
        <v>3</v>
      </c>
      <c r="H16" s="99">
        <v>3</v>
      </c>
      <c r="I16" s="99" t="s">
        <v>28</v>
      </c>
      <c r="J16" s="98"/>
    </row>
    <row r="17" spans="1:10" ht="15.6" x14ac:dyDescent="0.3">
      <c r="A17" s="121" t="s">
        <v>29</v>
      </c>
      <c r="B17" s="51" t="s">
        <v>30</v>
      </c>
      <c r="C17" s="136" t="s">
        <v>9</v>
      </c>
      <c r="D17" s="99">
        <v>0</v>
      </c>
      <c r="E17" s="99">
        <v>0</v>
      </c>
      <c r="F17" s="99">
        <v>3</v>
      </c>
      <c r="G17" s="99">
        <v>3</v>
      </c>
      <c r="H17" s="99" t="s">
        <v>31</v>
      </c>
      <c r="I17" s="99" t="s">
        <v>32</v>
      </c>
      <c r="J17" s="98"/>
    </row>
    <row r="18" spans="1:10" ht="15.6" x14ac:dyDescent="0.3">
      <c r="A18" s="122"/>
      <c r="B18" s="52" t="s">
        <v>29</v>
      </c>
      <c r="C18" s="137"/>
      <c r="D18" s="99">
        <v>0</v>
      </c>
      <c r="E18" s="99">
        <v>0</v>
      </c>
      <c r="F18" s="99">
        <v>3</v>
      </c>
      <c r="G18" s="99">
        <v>3</v>
      </c>
      <c r="H18" s="99" t="s">
        <v>31</v>
      </c>
      <c r="I18" s="99" t="s">
        <v>32</v>
      </c>
      <c r="J18" s="98"/>
    </row>
    <row r="19" spans="1:10" ht="86.4" x14ac:dyDescent="0.3">
      <c r="A19" s="123"/>
      <c r="B19" s="51" t="s">
        <v>33</v>
      </c>
      <c r="C19" s="137"/>
      <c r="D19" s="99">
        <v>1</v>
      </c>
      <c r="E19" s="99">
        <v>2</v>
      </c>
      <c r="F19" s="99">
        <v>3</v>
      </c>
      <c r="G19" s="99">
        <v>3</v>
      </c>
      <c r="H19" s="99">
        <v>3</v>
      </c>
      <c r="I19" s="99" t="s">
        <v>34</v>
      </c>
      <c r="J19" s="98"/>
    </row>
    <row r="20" spans="1:10" ht="15.6" x14ac:dyDescent="0.3">
      <c r="A20" s="121" t="s">
        <v>414</v>
      </c>
      <c r="B20" s="53" t="s">
        <v>35</v>
      </c>
      <c r="C20" s="124" t="s">
        <v>9</v>
      </c>
      <c r="D20" s="99">
        <v>0</v>
      </c>
      <c r="E20" s="99">
        <v>2</v>
      </c>
      <c r="F20" s="99">
        <v>1</v>
      </c>
      <c r="G20" s="99">
        <v>1</v>
      </c>
      <c r="H20" s="99" t="s">
        <v>36</v>
      </c>
      <c r="I20" s="99" t="s">
        <v>37</v>
      </c>
      <c r="J20" s="127"/>
    </row>
    <row r="21" spans="1:10" ht="31.2" x14ac:dyDescent="0.3">
      <c r="A21" s="122"/>
      <c r="B21" s="53" t="s">
        <v>38</v>
      </c>
      <c r="C21" s="125"/>
      <c r="D21" s="99">
        <v>0</v>
      </c>
      <c r="E21" s="99">
        <v>2</v>
      </c>
      <c r="F21" s="99">
        <v>1</v>
      </c>
      <c r="G21" s="99">
        <v>1</v>
      </c>
      <c r="H21" s="99" t="s">
        <v>36</v>
      </c>
      <c r="I21" s="99" t="s">
        <v>37</v>
      </c>
      <c r="J21" s="127"/>
    </row>
    <row r="22" spans="1:10" ht="15.6" x14ac:dyDescent="0.3">
      <c r="A22" s="122"/>
      <c r="B22" s="53" t="s">
        <v>39</v>
      </c>
      <c r="C22" s="125"/>
      <c r="D22" s="99">
        <v>0</v>
      </c>
      <c r="E22" s="99">
        <v>2</v>
      </c>
      <c r="F22" s="99">
        <v>1</v>
      </c>
      <c r="G22" s="99">
        <v>1</v>
      </c>
      <c r="H22" s="99" t="s">
        <v>36</v>
      </c>
      <c r="I22" s="99" t="s">
        <v>37</v>
      </c>
      <c r="J22" s="127"/>
    </row>
    <row r="23" spans="1:10" ht="31.2" x14ac:dyDescent="0.3">
      <c r="A23" s="122"/>
      <c r="B23" s="53" t="s">
        <v>40</v>
      </c>
      <c r="C23" s="125"/>
      <c r="D23" s="99">
        <v>0</v>
      </c>
      <c r="E23" s="99">
        <v>2</v>
      </c>
      <c r="F23" s="99">
        <v>1</v>
      </c>
      <c r="G23" s="99">
        <v>1</v>
      </c>
      <c r="H23" s="99" t="s">
        <v>36</v>
      </c>
      <c r="I23" s="99" t="s">
        <v>37</v>
      </c>
      <c r="J23" s="127"/>
    </row>
    <row r="24" spans="1:10" ht="15.6" x14ac:dyDescent="0.3">
      <c r="A24" s="122"/>
      <c r="B24" s="53" t="s">
        <v>41</v>
      </c>
      <c r="C24" s="125"/>
      <c r="D24" s="99">
        <v>0</v>
      </c>
      <c r="E24" s="99">
        <v>2</v>
      </c>
      <c r="F24" s="99">
        <v>1</v>
      </c>
      <c r="G24" s="99">
        <v>1</v>
      </c>
      <c r="H24" s="99" t="s">
        <v>36</v>
      </c>
      <c r="I24" s="99" t="s">
        <v>37</v>
      </c>
      <c r="J24" s="127"/>
    </row>
    <row r="25" spans="1:10" ht="15.6" x14ac:dyDescent="0.3">
      <c r="A25" s="122"/>
      <c r="B25" s="53" t="s">
        <v>42</v>
      </c>
      <c r="C25" s="125"/>
      <c r="D25" s="99">
        <v>0</v>
      </c>
      <c r="E25" s="99">
        <v>2</v>
      </c>
      <c r="F25" s="99">
        <v>1</v>
      </c>
      <c r="G25" s="99">
        <v>1</v>
      </c>
      <c r="H25" s="99" t="s">
        <v>36</v>
      </c>
      <c r="I25" s="99" t="s">
        <v>37</v>
      </c>
      <c r="J25" s="127"/>
    </row>
    <row r="26" spans="1:10" ht="15.6" x14ac:dyDescent="0.3">
      <c r="A26" s="123"/>
      <c r="B26" s="54" t="s">
        <v>43</v>
      </c>
      <c r="C26" s="126"/>
      <c r="D26" s="99">
        <v>0</v>
      </c>
      <c r="E26" s="99">
        <v>2</v>
      </c>
      <c r="F26" s="99">
        <v>1</v>
      </c>
      <c r="G26" s="99">
        <v>1</v>
      </c>
      <c r="H26" s="99" t="s">
        <v>36</v>
      </c>
      <c r="I26" s="99" t="s">
        <v>37</v>
      </c>
      <c r="J26" s="127"/>
    </row>
    <row r="27" spans="1:10" ht="15.6" x14ac:dyDescent="0.3">
      <c r="A27" s="121" t="s">
        <v>44</v>
      </c>
      <c r="B27" s="42" t="s">
        <v>45</v>
      </c>
      <c r="C27" s="128" t="s">
        <v>46</v>
      </c>
      <c r="D27" s="99">
        <v>0</v>
      </c>
      <c r="E27" s="99">
        <v>0</v>
      </c>
      <c r="F27" s="99">
        <v>1</v>
      </c>
      <c r="G27" s="99">
        <v>1</v>
      </c>
      <c r="H27" s="99" t="s">
        <v>47</v>
      </c>
      <c r="I27" s="99" t="s">
        <v>48</v>
      </c>
      <c r="J27" s="98"/>
    </row>
    <row r="28" spans="1:10" ht="15.6" x14ac:dyDescent="0.3">
      <c r="A28" s="122"/>
      <c r="B28" s="42" t="s">
        <v>49</v>
      </c>
      <c r="C28" s="129"/>
      <c r="D28" s="99">
        <v>0</v>
      </c>
      <c r="E28" s="99">
        <v>0</v>
      </c>
      <c r="F28" s="99">
        <v>1</v>
      </c>
      <c r="G28" s="99">
        <v>1</v>
      </c>
      <c r="H28" s="99" t="s">
        <v>51</v>
      </c>
      <c r="I28" s="99" t="s">
        <v>52</v>
      </c>
      <c r="J28" s="98"/>
    </row>
    <row r="29" spans="1:10" ht="57.6" x14ac:dyDescent="0.3">
      <c r="A29" s="122"/>
      <c r="B29" s="42" t="s">
        <v>53</v>
      </c>
      <c r="C29" s="129"/>
      <c r="D29" s="99">
        <v>0</v>
      </c>
      <c r="E29" s="99">
        <v>0</v>
      </c>
      <c r="F29" s="99">
        <v>1</v>
      </c>
      <c r="G29" s="99">
        <v>1</v>
      </c>
      <c r="H29" s="55" t="s">
        <v>54</v>
      </c>
      <c r="I29" s="99" t="s">
        <v>55</v>
      </c>
      <c r="J29" s="98"/>
    </row>
    <row r="30" spans="1:10" ht="28.8" x14ac:dyDescent="0.3">
      <c r="A30" s="123"/>
      <c r="B30" s="42" t="s">
        <v>56</v>
      </c>
      <c r="C30" s="130"/>
      <c r="D30" s="99">
        <v>0</v>
      </c>
      <c r="E30" s="99">
        <v>4</v>
      </c>
      <c r="F30" s="99">
        <v>3</v>
      </c>
      <c r="G30" s="99">
        <v>1</v>
      </c>
      <c r="H30" s="99" t="s">
        <v>58</v>
      </c>
      <c r="I30" s="99" t="s">
        <v>59</v>
      </c>
      <c r="J30" s="98"/>
    </row>
    <row r="31" spans="1:10" ht="15.6" x14ac:dyDescent="0.3">
      <c r="A31" s="121" t="s">
        <v>415</v>
      </c>
      <c r="B31" s="42" t="s">
        <v>60</v>
      </c>
      <c r="C31" s="131" t="s">
        <v>61</v>
      </c>
      <c r="D31" s="99">
        <v>0</v>
      </c>
      <c r="E31" s="99">
        <v>0</v>
      </c>
      <c r="F31" s="99">
        <v>0</v>
      </c>
      <c r="G31" s="99">
        <v>0</v>
      </c>
      <c r="H31" s="99" t="s">
        <v>62</v>
      </c>
      <c r="I31" s="99"/>
      <c r="J31" s="127"/>
    </row>
    <row r="32" spans="1:10" ht="27" customHeight="1" x14ac:dyDescent="0.3">
      <c r="A32" s="123"/>
      <c r="B32" s="50" t="s">
        <v>63</v>
      </c>
      <c r="C32" s="129"/>
      <c r="D32" s="99">
        <v>0</v>
      </c>
      <c r="E32" s="99">
        <v>0</v>
      </c>
      <c r="F32" s="99">
        <v>0</v>
      </c>
      <c r="G32" s="99">
        <v>0</v>
      </c>
      <c r="H32" s="99" t="s">
        <v>62</v>
      </c>
      <c r="I32" s="99"/>
      <c r="J32" s="127"/>
    </row>
    <row r="33" spans="1:11" ht="43.2" x14ac:dyDescent="0.3">
      <c r="A33" s="138" t="s">
        <v>416</v>
      </c>
      <c r="B33" s="56" t="s">
        <v>64</v>
      </c>
      <c r="C33" s="142" t="s">
        <v>65</v>
      </c>
      <c r="D33" s="99">
        <v>4</v>
      </c>
      <c r="E33" s="99">
        <v>1</v>
      </c>
      <c r="F33" s="99">
        <v>1</v>
      </c>
      <c r="G33" s="99">
        <v>1</v>
      </c>
      <c r="H33" s="99" t="s">
        <v>66</v>
      </c>
      <c r="I33" s="99" t="s">
        <v>67</v>
      </c>
      <c r="J33" s="127"/>
    </row>
    <row r="34" spans="1:11" ht="40.5" customHeight="1" x14ac:dyDescent="0.3">
      <c r="A34" s="138"/>
      <c r="B34" s="56" t="s">
        <v>68</v>
      </c>
      <c r="C34" s="143"/>
      <c r="D34" s="99">
        <v>4</v>
      </c>
      <c r="E34" s="99">
        <v>1</v>
      </c>
      <c r="F34" s="99">
        <v>1</v>
      </c>
      <c r="G34" s="99">
        <v>1</v>
      </c>
      <c r="H34" s="99" t="s">
        <v>66</v>
      </c>
      <c r="I34" s="99" t="s">
        <v>67</v>
      </c>
      <c r="J34" s="127"/>
    </row>
    <row r="35" spans="1:11" ht="144" x14ac:dyDescent="0.3">
      <c r="A35" s="138" t="s">
        <v>417</v>
      </c>
      <c r="B35" s="57" t="s">
        <v>69</v>
      </c>
      <c r="C35" s="142" t="s">
        <v>70</v>
      </c>
      <c r="D35" s="99">
        <v>0</v>
      </c>
      <c r="E35" s="99">
        <v>4</v>
      </c>
      <c r="F35" s="99">
        <v>3</v>
      </c>
      <c r="G35" s="99">
        <v>3</v>
      </c>
      <c r="H35" s="99" t="s">
        <v>71</v>
      </c>
      <c r="I35" s="99" t="s">
        <v>72</v>
      </c>
      <c r="J35" s="127"/>
    </row>
    <row r="36" spans="1:11" ht="144" x14ac:dyDescent="0.3">
      <c r="A36" s="138"/>
      <c r="B36" s="56" t="s">
        <v>73</v>
      </c>
      <c r="C36" s="143"/>
      <c r="D36" s="99">
        <v>0</v>
      </c>
      <c r="E36" s="99">
        <v>4</v>
      </c>
      <c r="F36" s="99">
        <v>3</v>
      </c>
      <c r="G36" s="99">
        <v>3</v>
      </c>
      <c r="H36" s="99" t="s">
        <v>71</v>
      </c>
      <c r="I36" s="99" t="s">
        <v>72</v>
      </c>
      <c r="J36" s="127"/>
    </row>
    <row r="37" spans="1:11" ht="144" x14ac:dyDescent="0.3">
      <c r="A37" s="138"/>
      <c r="B37" s="56" t="s">
        <v>74</v>
      </c>
      <c r="C37" s="144"/>
      <c r="D37" s="99">
        <v>0</v>
      </c>
      <c r="E37" s="99">
        <v>4</v>
      </c>
      <c r="F37" s="99">
        <v>3</v>
      </c>
      <c r="G37" s="99">
        <v>3</v>
      </c>
      <c r="H37" s="99" t="s">
        <v>71</v>
      </c>
      <c r="I37" s="99" t="s">
        <v>72</v>
      </c>
      <c r="J37" s="127"/>
    </row>
    <row r="38" spans="1:11" ht="43.2" x14ac:dyDescent="0.3">
      <c r="A38" s="138" t="s">
        <v>75</v>
      </c>
      <c r="B38" s="42" t="s">
        <v>76</v>
      </c>
      <c r="C38" s="128" t="s">
        <v>77</v>
      </c>
      <c r="D38" s="99">
        <v>0</v>
      </c>
      <c r="E38" s="99">
        <v>2</v>
      </c>
      <c r="F38" s="99">
        <v>4</v>
      </c>
      <c r="G38" s="99">
        <v>4</v>
      </c>
      <c r="H38" s="99" t="s">
        <v>78</v>
      </c>
      <c r="I38" s="99" t="s">
        <v>79</v>
      </c>
      <c r="J38" s="98"/>
      <c r="K38" s="127"/>
    </row>
    <row r="39" spans="1:11" ht="43.2" x14ac:dyDescent="0.3">
      <c r="A39" s="138"/>
      <c r="B39" s="42" t="s">
        <v>80</v>
      </c>
      <c r="C39" s="129"/>
      <c r="D39" s="99">
        <v>0</v>
      </c>
      <c r="E39" s="99">
        <v>2</v>
      </c>
      <c r="F39" s="99">
        <v>4</v>
      </c>
      <c r="G39" s="99">
        <v>4</v>
      </c>
      <c r="H39" s="99" t="s">
        <v>78</v>
      </c>
      <c r="I39" s="99" t="s">
        <v>79</v>
      </c>
      <c r="J39" s="98"/>
      <c r="K39" s="127"/>
    </row>
    <row r="40" spans="1:11" ht="43.2" x14ac:dyDescent="0.3">
      <c r="A40" s="138"/>
      <c r="B40" s="42" t="s">
        <v>81</v>
      </c>
      <c r="C40" s="129"/>
      <c r="D40" s="99">
        <v>0</v>
      </c>
      <c r="E40" s="99">
        <v>2</v>
      </c>
      <c r="F40" s="99">
        <v>4</v>
      </c>
      <c r="G40" s="99">
        <v>4</v>
      </c>
      <c r="H40" s="99" t="s">
        <v>82</v>
      </c>
      <c r="I40" s="99" t="s">
        <v>83</v>
      </c>
      <c r="J40" s="98"/>
      <c r="K40" s="127"/>
    </row>
    <row r="41" spans="1:11" ht="15.6" customHeight="1" x14ac:dyDescent="0.3">
      <c r="A41" s="138"/>
      <c r="B41" s="42" t="s">
        <v>84</v>
      </c>
      <c r="C41" s="129"/>
      <c r="D41" s="99">
        <v>0</v>
      </c>
      <c r="E41" s="99">
        <v>2</v>
      </c>
      <c r="F41" s="99">
        <v>4</v>
      </c>
      <c r="G41" s="99">
        <v>4</v>
      </c>
      <c r="H41" s="99">
        <v>2</v>
      </c>
      <c r="I41" s="99"/>
      <c r="J41" s="98"/>
      <c r="K41" s="127"/>
    </row>
    <row r="42" spans="1:11" ht="43.2" x14ac:dyDescent="0.3">
      <c r="A42" s="138"/>
      <c r="B42" s="42" t="s">
        <v>85</v>
      </c>
      <c r="C42" s="129"/>
      <c r="D42" s="99">
        <v>0</v>
      </c>
      <c r="E42" s="99">
        <v>2</v>
      </c>
      <c r="F42" s="99">
        <v>4</v>
      </c>
      <c r="G42" s="99">
        <v>4</v>
      </c>
      <c r="H42" s="99" t="s">
        <v>86</v>
      </c>
      <c r="I42" s="99" t="s">
        <v>87</v>
      </c>
      <c r="J42" s="98"/>
      <c r="K42" s="127"/>
    </row>
    <row r="43" spans="1:11" ht="35.549999999999997" customHeight="1" x14ac:dyDescent="0.3">
      <c r="A43" s="138"/>
      <c r="B43" s="42" t="s">
        <v>88</v>
      </c>
      <c r="C43" s="129"/>
      <c r="D43" s="99">
        <v>0</v>
      </c>
      <c r="E43" s="99">
        <v>2</v>
      </c>
      <c r="F43" s="99">
        <v>4</v>
      </c>
      <c r="G43" s="99">
        <v>4</v>
      </c>
      <c r="H43" s="99" t="s">
        <v>89</v>
      </c>
      <c r="I43" s="99" t="s">
        <v>90</v>
      </c>
      <c r="J43" s="98"/>
      <c r="K43" s="127"/>
    </row>
    <row r="44" spans="1:11" ht="78.3" customHeight="1" x14ac:dyDescent="0.3">
      <c r="A44" s="138"/>
      <c r="B44" s="42" t="s">
        <v>91</v>
      </c>
      <c r="C44" s="129"/>
      <c r="D44" s="99">
        <v>0</v>
      </c>
      <c r="E44" s="99">
        <v>2</v>
      </c>
      <c r="F44" s="99">
        <v>4</v>
      </c>
      <c r="G44" s="99">
        <v>4</v>
      </c>
      <c r="H44" s="99" t="s">
        <v>92</v>
      </c>
      <c r="I44" s="99" t="s">
        <v>93</v>
      </c>
      <c r="J44" s="98"/>
      <c r="K44" s="127"/>
    </row>
    <row r="45" spans="1:11" ht="43.2" x14ac:dyDescent="0.3">
      <c r="A45" s="138"/>
      <c r="B45" s="42" t="s">
        <v>94</v>
      </c>
      <c r="C45" s="130"/>
      <c r="D45" s="99">
        <v>0</v>
      </c>
      <c r="E45" s="99">
        <v>2</v>
      </c>
      <c r="F45" s="99">
        <v>4</v>
      </c>
      <c r="G45" s="99">
        <v>4</v>
      </c>
      <c r="H45" s="99" t="s">
        <v>86</v>
      </c>
      <c r="I45" s="99" t="s">
        <v>87</v>
      </c>
      <c r="J45" s="98"/>
      <c r="K45" s="127"/>
    </row>
    <row r="46" spans="1:11" ht="55.95" customHeight="1" x14ac:dyDescent="0.3">
      <c r="A46" s="138" t="s">
        <v>418</v>
      </c>
      <c r="B46" s="58" t="s">
        <v>95</v>
      </c>
      <c r="C46" s="139" t="s">
        <v>61</v>
      </c>
      <c r="D46" s="99">
        <v>0</v>
      </c>
      <c r="E46" s="99">
        <v>3</v>
      </c>
      <c r="F46" s="99">
        <v>3</v>
      </c>
      <c r="G46" s="99">
        <v>3</v>
      </c>
      <c r="H46" s="99">
        <v>3</v>
      </c>
      <c r="I46" s="99" t="s">
        <v>96</v>
      </c>
      <c r="J46" s="127"/>
    </row>
    <row r="47" spans="1:11" ht="52.95" customHeight="1" x14ac:dyDescent="0.3">
      <c r="A47" s="138"/>
      <c r="B47" s="58" t="s">
        <v>97</v>
      </c>
      <c r="C47" s="140"/>
      <c r="D47" s="99">
        <v>0</v>
      </c>
      <c r="E47" s="99">
        <v>3</v>
      </c>
      <c r="F47" s="99">
        <v>3</v>
      </c>
      <c r="G47" s="99">
        <v>3</v>
      </c>
      <c r="H47" s="99">
        <v>3</v>
      </c>
      <c r="I47" s="99" t="s">
        <v>96</v>
      </c>
      <c r="J47" s="127"/>
    </row>
    <row r="48" spans="1:11" ht="55.95" customHeight="1" x14ac:dyDescent="0.3">
      <c r="A48" s="138"/>
      <c r="B48" s="58" t="s">
        <v>98</v>
      </c>
      <c r="C48" s="140"/>
      <c r="D48" s="99">
        <v>0</v>
      </c>
      <c r="E48" s="99">
        <v>3</v>
      </c>
      <c r="F48" s="99">
        <v>3</v>
      </c>
      <c r="G48" s="99">
        <v>3</v>
      </c>
      <c r="H48" s="99">
        <v>3</v>
      </c>
      <c r="I48" s="99" t="s">
        <v>96</v>
      </c>
      <c r="J48" s="127"/>
    </row>
    <row r="49" spans="1:10" ht="64.5" customHeight="1" x14ac:dyDescent="0.3">
      <c r="A49" s="138"/>
      <c r="B49" s="58" t="s">
        <v>99</v>
      </c>
      <c r="C49" s="140"/>
      <c r="D49" s="99">
        <v>0</v>
      </c>
      <c r="E49" s="99">
        <v>3</v>
      </c>
      <c r="F49" s="99">
        <v>3</v>
      </c>
      <c r="G49" s="99">
        <v>3</v>
      </c>
      <c r="H49" s="99">
        <v>3</v>
      </c>
      <c r="I49" s="99" t="s">
        <v>96</v>
      </c>
      <c r="J49" s="127"/>
    </row>
    <row r="50" spans="1:10" ht="55.95" customHeight="1" x14ac:dyDescent="0.3">
      <c r="A50" s="138"/>
      <c r="B50" s="58" t="s">
        <v>100</v>
      </c>
      <c r="C50" s="140"/>
      <c r="D50" s="99">
        <v>0</v>
      </c>
      <c r="E50" s="99">
        <v>3</v>
      </c>
      <c r="F50" s="99">
        <v>3</v>
      </c>
      <c r="G50" s="99">
        <v>3</v>
      </c>
      <c r="H50" s="99">
        <v>3</v>
      </c>
      <c r="I50" s="99" t="s">
        <v>96</v>
      </c>
      <c r="J50" s="127"/>
    </row>
    <row r="51" spans="1:10" ht="50.55" customHeight="1" x14ac:dyDescent="0.3">
      <c r="A51" s="138"/>
      <c r="B51" s="58" t="s">
        <v>101</v>
      </c>
      <c r="C51" s="140"/>
      <c r="D51" s="99">
        <v>0</v>
      </c>
      <c r="E51" s="99">
        <v>3</v>
      </c>
      <c r="F51" s="99">
        <v>3</v>
      </c>
      <c r="G51" s="99">
        <v>3</v>
      </c>
      <c r="H51" s="99">
        <v>3</v>
      </c>
      <c r="I51" s="99" t="s">
        <v>96</v>
      </c>
      <c r="J51" s="127"/>
    </row>
    <row r="52" spans="1:10" ht="49.5" customHeight="1" x14ac:dyDescent="0.3">
      <c r="A52" s="138"/>
      <c r="B52" s="58" t="s">
        <v>102</v>
      </c>
      <c r="C52" s="140"/>
      <c r="D52" s="99">
        <v>0</v>
      </c>
      <c r="E52" s="99">
        <v>3</v>
      </c>
      <c r="F52" s="99">
        <v>3</v>
      </c>
      <c r="G52" s="99">
        <v>3</v>
      </c>
      <c r="H52" s="99">
        <v>3</v>
      </c>
      <c r="I52" s="99" t="s">
        <v>96</v>
      </c>
      <c r="J52" s="127"/>
    </row>
    <row r="53" spans="1:10" ht="51" customHeight="1" x14ac:dyDescent="0.3">
      <c r="A53" s="138"/>
      <c r="B53" s="58" t="s">
        <v>103</v>
      </c>
      <c r="C53" s="140"/>
      <c r="D53" s="99">
        <v>0</v>
      </c>
      <c r="E53" s="99">
        <v>3</v>
      </c>
      <c r="F53" s="99">
        <v>3</v>
      </c>
      <c r="G53" s="99">
        <v>3</v>
      </c>
      <c r="H53" s="99">
        <v>3</v>
      </c>
      <c r="I53" s="99" t="s">
        <v>96</v>
      </c>
      <c r="J53" s="127"/>
    </row>
    <row r="54" spans="1:10" ht="55.05" customHeight="1" x14ac:dyDescent="0.3">
      <c r="A54" s="138"/>
      <c r="B54" s="58" t="s">
        <v>104</v>
      </c>
      <c r="C54" s="141"/>
      <c r="D54" s="99">
        <v>0</v>
      </c>
      <c r="E54" s="99">
        <v>3</v>
      </c>
      <c r="F54" s="99">
        <v>3</v>
      </c>
      <c r="G54" s="99">
        <v>3</v>
      </c>
      <c r="H54" s="99">
        <v>3</v>
      </c>
      <c r="I54" s="99" t="s">
        <v>96</v>
      </c>
      <c r="J54" s="127"/>
    </row>
    <row r="55" spans="1:10" ht="97.5" customHeight="1" x14ac:dyDescent="0.3">
      <c r="A55" s="138" t="s">
        <v>419</v>
      </c>
      <c r="B55" s="58" t="s">
        <v>105</v>
      </c>
      <c r="C55" s="139" t="s">
        <v>70</v>
      </c>
      <c r="D55" s="47">
        <v>1</v>
      </c>
      <c r="E55" s="47">
        <v>1</v>
      </c>
      <c r="F55" s="47">
        <v>4</v>
      </c>
      <c r="G55" s="47">
        <v>1</v>
      </c>
      <c r="H55" s="99">
        <v>2</v>
      </c>
      <c r="I55" s="99" t="s">
        <v>106</v>
      </c>
      <c r="J55" s="127"/>
    </row>
    <row r="56" spans="1:10" ht="109.5" customHeight="1" x14ac:dyDescent="0.3">
      <c r="A56" s="138"/>
      <c r="B56" s="58" t="s">
        <v>107</v>
      </c>
      <c r="C56" s="141"/>
      <c r="D56" s="47">
        <v>1</v>
      </c>
      <c r="E56" s="47">
        <v>1</v>
      </c>
      <c r="F56" s="47">
        <v>4</v>
      </c>
      <c r="G56" s="47">
        <v>1</v>
      </c>
      <c r="H56" s="99">
        <v>2</v>
      </c>
      <c r="I56" s="99" t="s">
        <v>106</v>
      </c>
      <c r="J56" s="127"/>
    </row>
    <row r="57" spans="1:10" ht="57.6" x14ac:dyDescent="0.3">
      <c r="A57" s="138" t="s">
        <v>420</v>
      </c>
      <c r="B57" s="58" t="s">
        <v>108</v>
      </c>
      <c r="C57" s="139" t="s">
        <v>109</v>
      </c>
      <c r="D57" s="99">
        <v>0</v>
      </c>
      <c r="E57" s="99">
        <v>1</v>
      </c>
      <c r="F57" s="99">
        <v>1</v>
      </c>
      <c r="G57" s="99">
        <v>1</v>
      </c>
      <c r="H57" s="99">
        <v>0</v>
      </c>
      <c r="I57" s="99" t="s">
        <v>110</v>
      </c>
      <c r="J57" s="127"/>
    </row>
    <row r="58" spans="1:10" ht="57.6" x14ac:dyDescent="0.3">
      <c r="A58" s="138"/>
      <c r="B58" s="58" t="s">
        <v>111</v>
      </c>
      <c r="C58" s="140"/>
      <c r="D58" s="99">
        <v>0</v>
      </c>
      <c r="E58" s="99">
        <v>1</v>
      </c>
      <c r="F58" s="99">
        <v>1</v>
      </c>
      <c r="G58" s="99">
        <v>1</v>
      </c>
      <c r="H58" s="99">
        <v>0</v>
      </c>
      <c r="I58" s="99" t="s">
        <v>112</v>
      </c>
      <c r="J58" s="127"/>
    </row>
    <row r="59" spans="1:10" ht="57.6" x14ac:dyDescent="0.3">
      <c r="A59" s="138"/>
      <c r="B59" s="58" t="s">
        <v>113</v>
      </c>
      <c r="C59" s="140"/>
      <c r="D59" s="99">
        <v>0</v>
      </c>
      <c r="E59" s="99">
        <v>1</v>
      </c>
      <c r="F59" s="99">
        <v>1</v>
      </c>
      <c r="G59" s="99">
        <v>1</v>
      </c>
      <c r="H59" s="99">
        <v>0</v>
      </c>
      <c r="I59" s="99" t="s">
        <v>112</v>
      </c>
      <c r="J59" s="127"/>
    </row>
    <row r="60" spans="1:10" ht="57.6" x14ac:dyDescent="0.3">
      <c r="A60" s="138"/>
      <c r="B60" s="58" t="s">
        <v>114</v>
      </c>
      <c r="C60" s="140"/>
      <c r="D60" s="99">
        <v>0</v>
      </c>
      <c r="E60" s="99">
        <v>1</v>
      </c>
      <c r="F60" s="99">
        <v>1</v>
      </c>
      <c r="G60" s="99">
        <v>1</v>
      </c>
      <c r="H60" s="99">
        <v>0</v>
      </c>
      <c r="I60" s="99" t="s">
        <v>112</v>
      </c>
      <c r="J60" s="127"/>
    </row>
    <row r="61" spans="1:10" ht="57.6" x14ac:dyDescent="0.3">
      <c r="A61" s="138"/>
      <c r="B61" s="58" t="s">
        <v>115</v>
      </c>
      <c r="C61" s="140"/>
      <c r="D61" s="99">
        <v>0</v>
      </c>
      <c r="E61" s="99">
        <v>1</v>
      </c>
      <c r="F61" s="99">
        <v>1</v>
      </c>
      <c r="G61" s="99">
        <v>1</v>
      </c>
      <c r="H61" s="99">
        <v>0</v>
      </c>
      <c r="I61" s="99" t="s">
        <v>112</v>
      </c>
      <c r="J61" s="127"/>
    </row>
    <row r="62" spans="1:10" ht="57.6" x14ac:dyDescent="0.3">
      <c r="A62" s="138"/>
      <c r="B62" s="58" t="s">
        <v>116</v>
      </c>
      <c r="C62" s="140"/>
      <c r="D62" s="99">
        <v>0</v>
      </c>
      <c r="E62" s="99">
        <v>1</v>
      </c>
      <c r="F62" s="99">
        <v>1</v>
      </c>
      <c r="G62" s="99">
        <v>1</v>
      </c>
      <c r="H62" s="99">
        <v>0</v>
      </c>
      <c r="I62" s="99" t="s">
        <v>112</v>
      </c>
      <c r="J62" s="127"/>
    </row>
    <row r="63" spans="1:10" ht="57.6" x14ac:dyDescent="0.3">
      <c r="A63" s="138"/>
      <c r="B63" s="58" t="s">
        <v>117</v>
      </c>
      <c r="C63" s="140"/>
      <c r="D63" s="99">
        <v>0</v>
      </c>
      <c r="E63" s="99">
        <v>1</v>
      </c>
      <c r="F63" s="99">
        <v>1</v>
      </c>
      <c r="G63" s="99">
        <v>1</v>
      </c>
      <c r="H63" s="99">
        <v>0</v>
      </c>
      <c r="I63" s="99" t="s">
        <v>112</v>
      </c>
      <c r="J63" s="127"/>
    </row>
    <row r="64" spans="1:10" ht="57.6" x14ac:dyDescent="0.3">
      <c r="A64" s="138"/>
      <c r="B64" s="58" t="s">
        <v>118</v>
      </c>
      <c r="C64" s="140"/>
      <c r="D64" s="99">
        <v>0</v>
      </c>
      <c r="E64" s="99">
        <v>1</v>
      </c>
      <c r="F64" s="99">
        <v>1</v>
      </c>
      <c r="G64" s="99">
        <v>1</v>
      </c>
      <c r="H64" s="99">
        <v>0</v>
      </c>
      <c r="I64" s="99" t="s">
        <v>112</v>
      </c>
      <c r="J64" s="127"/>
    </row>
    <row r="65" spans="1:10" ht="57.6" x14ac:dyDescent="0.3">
      <c r="A65" s="138"/>
      <c r="B65" s="58" t="s">
        <v>119</v>
      </c>
      <c r="C65" s="141"/>
      <c r="D65" s="99">
        <v>0</v>
      </c>
      <c r="E65" s="99">
        <v>1</v>
      </c>
      <c r="F65" s="99">
        <v>1</v>
      </c>
      <c r="G65" s="99">
        <v>1</v>
      </c>
      <c r="H65" s="99">
        <v>0</v>
      </c>
      <c r="I65" s="99" t="s">
        <v>112</v>
      </c>
      <c r="J65" s="127"/>
    </row>
    <row r="66" spans="1:10" ht="43.2" x14ac:dyDescent="0.3">
      <c r="A66" s="138" t="s">
        <v>421</v>
      </c>
      <c r="B66" s="59" t="s">
        <v>120</v>
      </c>
      <c r="C66" s="146" t="s">
        <v>70</v>
      </c>
      <c r="D66" s="47">
        <v>0</v>
      </c>
      <c r="E66" s="47">
        <v>1</v>
      </c>
      <c r="F66" s="47">
        <v>0</v>
      </c>
      <c r="G66" s="47">
        <v>0</v>
      </c>
      <c r="H66" s="99" t="s">
        <v>25</v>
      </c>
      <c r="I66" s="99" t="s">
        <v>121</v>
      </c>
      <c r="J66" s="127"/>
    </row>
    <row r="67" spans="1:10" ht="43.2" x14ac:dyDescent="0.3">
      <c r="A67" s="138"/>
      <c r="B67" s="59" t="s">
        <v>122</v>
      </c>
      <c r="C67" s="147"/>
      <c r="D67" s="47">
        <v>0</v>
      </c>
      <c r="E67" s="47">
        <v>1</v>
      </c>
      <c r="F67" s="47">
        <v>0</v>
      </c>
      <c r="G67" s="47">
        <v>0</v>
      </c>
      <c r="H67" s="99" t="s">
        <v>25</v>
      </c>
      <c r="I67" s="99" t="s">
        <v>121</v>
      </c>
      <c r="J67" s="127"/>
    </row>
    <row r="68" spans="1:10" ht="43.2" x14ac:dyDescent="0.3">
      <c r="A68" s="138"/>
      <c r="B68" s="59" t="s">
        <v>123</v>
      </c>
      <c r="C68" s="147"/>
      <c r="D68" s="47">
        <v>0</v>
      </c>
      <c r="E68" s="47">
        <v>1</v>
      </c>
      <c r="F68" s="47">
        <v>0</v>
      </c>
      <c r="G68" s="47">
        <v>0</v>
      </c>
      <c r="H68" s="99" t="s">
        <v>25</v>
      </c>
      <c r="I68" s="99" t="s">
        <v>121</v>
      </c>
      <c r="J68" s="127"/>
    </row>
    <row r="69" spans="1:10" ht="15.6" x14ac:dyDescent="0.3">
      <c r="A69" s="145" t="s">
        <v>422</v>
      </c>
      <c r="B69" s="53" t="s">
        <v>124</v>
      </c>
      <c r="C69" s="124" t="s">
        <v>125</v>
      </c>
      <c r="D69" s="99">
        <v>0</v>
      </c>
      <c r="E69" s="99">
        <v>2</v>
      </c>
      <c r="F69" s="99">
        <v>0</v>
      </c>
      <c r="G69" s="99">
        <v>1</v>
      </c>
      <c r="H69" s="99" t="s">
        <v>126</v>
      </c>
      <c r="I69" s="99"/>
      <c r="J69" s="98"/>
    </row>
    <row r="70" spans="1:10" ht="15.6" x14ac:dyDescent="0.3">
      <c r="A70" s="138"/>
      <c r="B70" s="53" t="s">
        <v>127</v>
      </c>
      <c r="C70" s="125"/>
      <c r="D70" s="99">
        <v>0</v>
      </c>
      <c r="E70" s="99">
        <v>2</v>
      </c>
      <c r="F70" s="99">
        <v>0</v>
      </c>
      <c r="G70" s="99">
        <v>1</v>
      </c>
      <c r="H70" s="99" t="s">
        <v>126</v>
      </c>
      <c r="I70" s="99"/>
      <c r="J70" s="98"/>
    </row>
    <row r="71" spans="1:10" ht="15.6" x14ac:dyDescent="0.3">
      <c r="A71" s="138"/>
      <c r="B71" s="53" t="s">
        <v>128</v>
      </c>
      <c r="C71" s="125"/>
      <c r="D71" s="99">
        <v>0</v>
      </c>
      <c r="E71" s="99">
        <v>2</v>
      </c>
      <c r="F71" s="99">
        <v>0</v>
      </c>
      <c r="G71" s="99">
        <v>1</v>
      </c>
      <c r="H71" s="99" t="s">
        <v>126</v>
      </c>
      <c r="I71" s="99"/>
      <c r="J71" s="98"/>
    </row>
    <row r="72" spans="1:10" ht="15.6" x14ac:dyDescent="0.3">
      <c r="A72" s="138"/>
      <c r="B72" s="53" t="s">
        <v>129</v>
      </c>
      <c r="C72" s="125"/>
      <c r="D72" s="99">
        <v>0</v>
      </c>
      <c r="E72" s="99">
        <v>2</v>
      </c>
      <c r="F72" s="99">
        <v>0</v>
      </c>
      <c r="G72" s="99">
        <v>1</v>
      </c>
      <c r="H72" s="99" t="s">
        <v>126</v>
      </c>
      <c r="I72" s="99"/>
      <c r="J72" s="98"/>
    </row>
    <row r="73" spans="1:10" ht="15.6" x14ac:dyDescent="0.3">
      <c r="A73" s="138"/>
      <c r="B73" s="53" t="s">
        <v>130</v>
      </c>
      <c r="C73" s="125"/>
      <c r="D73" s="99">
        <v>0</v>
      </c>
      <c r="E73" s="99">
        <v>2</v>
      </c>
      <c r="F73" s="99">
        <v>0</v>
      </c>
      <c r="G73" s="99">
        <v>1</v>
      </c>
      <c r="H73" s="99" t="s">
        <v>126</v>
      </c>
      <c r="I73" s="99"/>
      <c r="J73" s="98"/>
    </row>
    <row r="74" spans="1:10" ht="15.6" x14ac:dyDescent="0.3">
      <c r="A74" s="138" t="s">
        <v>131</v>
      </c>
      <c r="B74" s="56" t="s">
        <v>132</v>
      </c>
      <c r="C74" s="142" t="s">
        <v>133</v>
      </c>
      <c r="D74" s="99">
        <v>3</v>
      </c>
      <c r="E74" s="99">
        <v>3</v>
      </c>
      <c r="F74" s="99">
        <v>3</v>
      </c>
      <c r="G74" s="99">
        <v>3</v>
      </c>
      <c r="H74" s="99">
        <v>3</v>
      </c>
      <c r="I74" s="99" t="s">
        <v>134</v>
      </c>
      <c r="J74" s="98"/>
    </row>
    <row r="75" spans="1:10" ht="15.6" x14ac:dyDescent="0.3">
      <c r="A75" s="138"/>
      <c r="B75" s="56" t="s">
        <v>135</v>
      </c>
      <c r="C75" s="143"/>
      <c r="D75" s="99">
        <v>3</v>
      </c>
      <c r="E75" s="99">
        <v>3</v>
      </c>
      <c r="F75" s="99">
        <v>3</v>
      </c>
      <c r="G75" s="99">
        <v>3</v>
      </c>
      <c r="H75" s="99">
        <v>3</v>
      </c>
      <c r="I75" s="99" t="s">
        <v>134</v>
      </c>
      <c r="J75" s="98"/>
    </row>
    <row r="76" spans="1:10" ht="15.6" x14ac:dyDescent="0.3">
      <c r="A76" s="138"/>
      <c r="B76" s="56" t="s">
        <v>136</v>
      </c>
      <c r="C76" s="143"/>
      <c r="D76" s="99">
        <v>3</v>
      </c>
      <c r="E76" s="99">
        <v>3</v>
      </c>
      <c r="F76" s="99">
        <v>3</v>
      </c>
      <c r="G76" s="99">
        <v>3</v>
      </c>
      <c r="H76" s="99">
        <v>3</v>
      </c>
      <c r="I76" s="99" t="s">
        <v>134</v>
      </c>
      <c r="J76" s="98"/>
    </row>
    <row r="77" spans="1:10" ht="28.8" x14ac:dyDescent="0.3">
      <c r="A77" s="138"/>
      <c r="B77" s="56" t="s">
        <v>137</v>
      </c>
      <c r="C77" s="143"/>
      <c r="D77" s="99">
        <v>0</v>
      </c>
      <c r="E77" s="99">
        <v>0</v>
      </c>
      <c r="F77" s="99">
        <v>4</v>
      </c>
      <c r="G77" s="99">
        <v>4</v>
      </c>
      <c r="H77" s="99" t="s">
        <v>78</v>
      </c>
      <c r="I77" s="99" t="s">
        <v>138</v>
      </c>
      <c r="J77" s="98"/>
    </row>
    <row r="78" spans="1:10" ht="15.6" x14ac:dyDescent="0.3">
      <c r="A78" s="138"/>
      <c r="B78" s="56" t="s">
        <v>139</v>
      </c>
      <c r="C78" s="143"/>
      <c r="D78" s="99">
        <v>0</v>
      </c>
      <c r="E78" s="99">
        <v>0</v>
      </c>
      <c r="F78" s="99">
        <v>0</v>
      </c>
      <c r="G78" s="99">
        <v>0</v>
      </c>
      <c r="H78" s="99" t="s">
        <v>140</v>
      </c>
      <c r="I78" s="99"/>
      <c r="J78" s="98"/>
    </row>
    <row r="79" spans="1:10" ht="72" x14ac:dyDescent="0.3">
      <c r="A79" s="138"/>
      <c r="B79" s="56" t="s">
        <v>141</v>
      </c>
      <c r="C79" s="143"/>
      <c r="D79" s="99">
        <v>0</v>
      </c>
      <c r="E79" s="99">
        <v>0</v>
      </c>
      <c r="F79" s="99">
        <v>0</v>
      </c>
      <c r="G79" s="99">
        <v>0</v>
      </c>
      <c r="H79" s="99" t="s">
        <v>66</v>
      </c>
      <c r="I79" s="99" t="s">
        <v>142</v>
      </c>
      <c r="J79" s="98"/>
    </row>
    <row r="80" spans="1:10" ht="15.6" x14ac:dyDescent="0.3">
      <c r="A80" s="138"/>
      <c r="B80" s="56" t="s">
        <v>143</v>
      </c>
      <c r="C80" s="143"/>
      <c r="D80" s="99">
        <v>3</v>
      </c>
      <c r="E80" s="99">
        <v>3</v>
      </c>
      <c r="F80" s="99">
        <v>3</v>
      </c>
      <c r="G80" s="99">
        <v>3</v>
      </c>
      <c r="H80" s="99">
        <v>3</v>
      </c>
      <c r="I80" s="99" t="s">
        <v>144</v>
      </c>
      <c r="J80" s="98"/>
    </row>
    <row r="81" spans="1:10" ht="43.2" x14ac:dyDescent="0.3">
      <c r="A81" s="138"/>
      <c r="B81" s="56" t="s">
        <v>145</v>
      </c>
      <c r="C81" s="143"/>
      <c r="D81" s="99">
        <v>0</v>
      </c>
      <c r="E81" s="99">
        <v>0</v>
      </c>
      <c r="F81" s="99">
        <v>0</v>
      </c>
      <c r="G81" s="99">
        <v>0</v>
      </c>
      <c r="H81" s="99" t="s">
        <v>66</v>
      </c>
      <c r="I81" s="99" t="s">
        <v>146</v>
      </c>
      <c r="J81" s="98"/>
    </row>
    <row r="82" spans="1:10" ht="15.6" x14ac:dyDescent="0.3">
      <c r="A82" s="121"/>
      <c r="B82" s="60" t="s">
        <v>147</v>
      </c>
      <c r="C82" s="144"/>
      <c r="D82" s="99">
        <v>3</v>
      </c>
      <c r="E82" s="99">
        <v>3</v>
      </c>
      <c r="F82" s="99">
        <v>3</v>
      </c>
      <c r="G82" s="99">
        <v>3</v>
      </c>
      <c r="H82" s="99">
        <v>3</v>
      </c>
      <c r="I82" s="99" t="s">
        <v>144</v>
      </c>
      <c r="J82" s="98"/>
    </row>
    <row r="83" spans="1:10" ht="28.8" x14ac:dyDescent="0.3">
      <c r="A83" s="145" t="s">
        <v>423</v>
      </c>
      <c r="B83" s="42" t="s">
        <v>148</v>
      </c>
      <c r="C83" s="128" t="s">
        <v>61</v>
      </c>
      <c r="D83" s="99">
        <v>0</v>
      </c>
      <c r="E83" s="99">
        <v>0</v>
      </c>
      <c r="F83" s="99">
        <v>1</v>
      </c>
      <c r="G83" s="99">
        <v>1</v>
      </c>
      <c r="H83" s="99" t="s">
        <v>126</v>
      </c>
      <c r="I83" s="99" t="s">
        <v>149</v>
      </c>
      <c r="J83" s="98"/>
    </row>
    <row r="84" spans="1:10" ht="28.8" x14ac:dyDescent="0.3">
      <c r="A84" s="138"/>
      <c r="B84" s="42" t="s">
        <v>150</v>
      </c>
      <c r="C84" s="129"/>
      <c r="D84" s="99">
        <v>0</v>
      </c>
      <c r="E84" s="99">
        <v>0</v>
      </c>
      <c r="F84" s="99">
        <v>1</v>
      </c>
      <c r="G84" s="99">
        <v>1</v>
      </c>
      <c r="H84" s="99" t="s">
        <v>126</v>
      </c>
      <c r="I84" s="99" t="s">
        <v>149</v>
      </c>
      <c r="J84" s="98"/>
    </row>
    <row r="85" spans="1:10" ht="28.8" x14ac:dyDescent="0.3">
      <c r="A85" s="138"/>
      <c r="B85" s="42" t="s">
        <v>151</v>
      </c>
      <c r="C85" s="129"/>
      <c r="D85" s="99">
        <v>0</v>
      </c>
      <c r="E85" s="99">
        <v>0</v>
      </c>
      <c r="F85" s="99">
        <v>1</v>
      </c>
      <c r="G85" s="99">
        <v>1</v>
      </c>
      <c r="H85" s="99" t="s">
        <v>126</v>
      </c>
      <c r="I85" s="99" t="s">
        <v>149</v>
      </c>
      <c r="J85" s="98"/>
    </row>
    <row r="86" spans="1:10" ht="28.8" x14ac:dyDescent="0.3">
      <c r="A86" s="138"/>
      <c r="B86" s="42" t="s">
        <v>152</v>
      </c>
      <c r="C86" s="130"/>
      <c r="D86" s="99">
        <v>0</v>
      </c>
      <c r="E86" s="99">
        <v>0</v>
      </c>
      <c r="F86" s="99">
        <v>1</v>
      </c>
      <c r="G86" s="99">
        <v>1</v>
      </c>
      <c r="H86" s="99" t="s">
        <v>126</v>
      </c>
      <c r="I86" s="99" t="s">
        <v>149</v>
      </c>
      <c r="J86" s="98"/>
    </row>
    <row r="87" spans="1:10" ht="28.8" x14ac:dyDescent="0.3">
      <c r="A87" s="138" t="s">
        <v>424</v>
      </c>
      <c r="B87" s="48" t="s">
        <v>153</v>
      </c>
      <c r="C87" s="131" t="s">
        <v>70</v>
      </c>
      <c r="D87" s="99">
        <v>0</v>
      </c>
      <c r="E87" s="99">
        <v>0</v>
      </c>
      <c r="F87" s="99">
        <v>3</v>
      </c>
      <c r="G87" s="99">
        <v>3</v>
      </c>
      <c r="H87" s="99" t="s">
        <v>140</v>
      </c>
      <c r="I87" s="99" t="s">
        <v>154</v>
      </c>
      <c r="J87" s="127"/>
    </row>
    <row r="88" spans="1:10" ht="28.8" x14ac:dyDescent="0.3">
      <c r="A88" s="138"/>
      <c r="B88" s="48" t="s">
        <v>155</v>
      </c>
      <c r="C88" s="129"/>
      <c r="D88" s="99">
        <v>0</v>
      </c>
      <c r="E88" s="99">
        <v>0</v>
      </c>
      <c r="F88" s="99">
        <v>3</v>
      </c>
      <c r="G88" s="99">
        <v>3</v>
      </c>
      <c r="H88" s="99" t="s">
        <v>140</v>
      </c>
      <c r="I88" s="99" t="s">
        <v>154</v>
      </c>
      <c r="J88" s="127"/>
    </row>
    <row r="89" spans="1:10" ht="28.8" x14ac:dyDescent="0.3">
      <c r="A89" s="138"/>
      <c r="B89" s="48" t="s">
        <v>156</v>
      </c>
      <c r="C89" s="129"/>
      <c r="D89" s="99">
        <v>0</v>
      </c>
      <c r="E89" s="99">
        <v>0</v>
      </c>
      <c r="F89" s="99">
        <v>3</v>
      </c>
      <c r="G89" s="99">
        <v>3</v>
      </c>
      <c r="H89" s="99" t="s">
        <v>140</v>
      </c>
      <c r="I89" s="99" t="s">
        <v>154</v>
      </c>
      <c r="J89" s="127"/>
    </row>
    <row r="90" spans="1:10" ht="28.8" x14ac:dyDescent="0.3">
      <c r="A90" s="138"/>
      <c r="B90" s="48" t="s">
        <v>157</v>
      </c>
      <c r="C90" s="129"/>
      <c r="D90" s="99">
        <v>0</v>
      </c>
      <c r="E90" s="99">
        <v>0</v>
      </c>
      <c r="F90" s="99">
        <v>3</v>
      </c>
      <c r="G90" s="99">
        <v>3</v>
      </c>
      <c r="H90" s="99" t="s">
        <v>140</v>
      </c>
      <c r="I90" s="99" t="s">
        <v>154</v>
      </c>
      <c r="J90" s="127"/>
    </row>
    <row r="91" spans="1:10" ht="28.8" x14ac:dyDescent="0.3">
      <c r="A91" s="138"/>
      <c r="B91" s="48" t="s">
        <v>158</v>
      </c>
      <c r="C91" s="129"/>
      <c r="D91" s="99">
        <v>0</v>
      </c>
      <c r="E91" s="99">
        <v>0</v>
      </c>
      <c r="F91" s="99">
        <v>3</v>
      </c>
      <c r="G91" s="99">
        <v>3</v>
      </c>
      <c r="H91" s="99" t="s">
        <v>140</v>
      </c>
      <c r="I91" s="99" t="s">
        <v>154</v>
      </c>
      <c r="J91" s="127"/>
    </row>
    <row r="92" spans="1:10" ht="28.8" x14ac:dyDescent="0.3">
      <c r="A92" s="138"/>
      <c r="B92" s="48" t="s">
        <v>159</v>
      </c>
      <c r="C92" s="130"/>
      <c r="D92" s="99">
        <v>0</v>
      </c>
      <c r="E92" s="99">
        <v>0</v>
      </c>
      <c r="F92" s="99">
        <v>3</v>
      </c>
      <c r="G92" s="99">
        <v>3</v>
      </c>
      <c r="H92" s="99" t="s">
        <v>140</v>
      </c>
      <c r="I92" s="99" t="s">
        <v>154</v>
      </c>
      <c r="J92" s="127"/>
    </row>
    <row r="93" spans="1:10" ht="43.2" x14ac:dyDescent="0.3">
      <c r="A93" s="138" t="s">
        <v>425</v>
      </c>
      <c r="B93" s="42" t="s">
        <v>160</v>
      </c>
      <c r="C93" s="131" t="s">
        <v>65</v>
      </c>
      <c r="D93" s="99">
        <v>0</v>
      </c>
      <c r="E93" s="99">
        <v>1</v>
      </c>
      <c r="F93" s="99">
        <v>1</v>
      </c>
      <c r="G93" s="99">
        <v>1</v>
      </c>
      <c r="H93" s="99" t="s">
        <v>78</v>
      </c>
      <c r="I93" s="99" t="s">
        <v>161</v>
      </c>
      <c r="J93" s="127"/>
    </row>
    <row r="94" spans="1:10" ht="43.2" x14ac:dyDescent="0.3">
      <c r="A94" s="138"/>
      <c r="B94" s="42" t="s">
        <v>162</v>
      </c>
      <c r="C94" s="129"/>
      <c r="D94" s="99">
        <v>0</v>
      </c>
      <c r="E94" s="99">
        <v>1</v>
      </c>
      <c r="F94" s="99">
        <v>1</v>
      </c>
      <c r="G94" s="99">
        <v>1</v>
      </c>
      <c r="H94" s="99" t="s">
        <v>78</v>
      </c>
      <c r="I94" s="99" t="s">
        <v>161</v>
      </c>
      <c r="J94" s="127"/>
    </row>
    <row r="95" spans="1:10" ht="43.2" x14ac:dyDescent="0.3">
      <c r="A95" s="138"/>
      <c r="B95" s="42" t="s">
        <v>163</v>
      </c>
      <c r="C95" s="129"/>
      <c r="D95" s="99">
        <v>0</v>
      </c>
      <c r="E95" s="99">
        <v>1</v>
      </c>
      <c r="F95" s="99">
        <v>1</v>
      </c>
      <c r="G95" s="99">
        <v>1</v>
      </c>
      <c r="H95" s="99" t="s">
        <v>78</v>
      </c>
      <c r="I95" s="99" t="s">
        <v>161</v>
      </c>
      <c r="J95" s="127"/>
    </row>
    <row r="96" spans="1:10" ht="43.2" x14ac:dyDescent="0.3">
      <c r="A96" s="138"/>
      <c r="B96" s="42" t="s">
        <v>164</v>
      </c>
      <c r="C96" s="129"/>
      <c r="D96" s="99">
        <v>0</v>
      </c>
      <c r="E96" s="99">
        <v>1</v>
      </c>
      <c r="F96" s="99">
        <v>1</v>
      </c>
      <c r="G96" s="99">
        <v>1</v>
      </c>
      <c r="H96" s="99" t="s">
        <v>78</v>
      </c>
      <c r="I96" s="99" t="s">
        <v>161</v>
      </c>
      <c r="J96" s="127"/>
    </row>
    <row r="97" spans="1:10" ht="43.2" x14ac:dyDescent="0.3">
      <c r="A97" s="138"/>
      <c r="B97" s="42" t="s">
        <v>165</v>
      </c>
      <c r="C97" s="129"/>
      <c r="D97" s="99">
        <v>0</v>
      </c>
      <c r="E97" s="99">
        <v>1</v>
      </c>
      <c r="F97" s="99">
        <v>1</v>
      </c>
      <c r="G97" s="99">
        <v>1</v>
      </c>
      <c r="H97" s="99" t="s">
        <v>78</v>
      </c>
      <c r="I97" s="99" t="s">
        <v>161</v>
      </c>
      <c r="J97" s="127"/>
    </row>
    <row r="98" spans="1:10" ht="43.2" x14ac:dyDescent="0.3">
      <c r="A98" s="138"/>
      <c r="B98" s="42" t="s">
        <v>166</v>
      </c>
      <c r="C98" s="129"/>
      <c r="D98" s="99">
        <v>0</v>
      </c>
      <c r="E98" s="99">
        <v>1</v>
      </c>
      <c r="F98" s="99">
        <v>1</v>
      </c>
      <c r="G98" s="99">
        <v>1</v>
      </c>
      <c r="H98" s="99" t="s">
        <v>78</v>
      </c>
      <c r="I98" s="99" t="s">
        <v>161</v>
      </c>
      <c r="J98" s="127"/>
    </row>
    <row r="99" spans="1:10" ht="43.2" x14ac:dyDescent="0.3">
      <c r="A99" s="138"/>
      <c r="B99" s="42" t="s">
        <v>167</v>
      </c>
      <c r="C99" s="129"/>
      <c r="D99" s="99">
        <v>0</v>
      </c>
      <c r="E99" s="99">
        <v>1</v>
      </c>
      <c r="F99" s="99">
        <v>1</v>
      </c>
      <c r="G99" s="99">
        <v>1</v>
      </c>
      <c r="H99" s="99" t="s">
        <v>78</v>
      </c>
      <c r="I99" s="99" t="s">
        <v>161</v>
      </c>
      <c r="J99" s="127"/>
    </row>
    <row r="100" spans="1:10" ht="43.2" x14ac:dyDescent="0.3">
      <c r="A100" s="138"/>
      <c r="B100" s="42" t="s">
        <v>168</v>
      </c>
      <c r="C100" s="129"/>
      <c r="D100" s="99">
        <v>0</v>
      </c>
      <c r="E100" s="99">
        <v>1</v>
      </c>
      <c r="F100" s="99">
        <v>1</v>
      </c>
      <c r="G100" s="99">
        <v>1</v>
      </c>
      <c r="H100" s="99" t="s">
        <v>78</v>
      </c>
      <c r="I100" s="99" t="s">
        <v>161</v>
      </c>
      <c r="J100" s="127"/>
    </row>
    <row r="101" spans="1:10" ht="30.75" customHeight="1" x14ac:dyDescent="0.3">
      <c r="A101" s="138" t="s">
        <v>426</v>
      </c>
      <c r="B101" s="61" t="s">
        <v>169</v>
      </c>
      <c r="C101" s="142" t="s">
        <v>65</v>
      </c>
      <c r="D101" s="99">
        <v>0</v>
      </c>
      <c r="E101" s="99">
        <v>1</v>
      </c>
      <c r="F101" s="99">
        <v>1</v>
      </c>
      <c r="G101" s="99">
        <v>1</v>
      </c>
      <c r="H101" s="99">
        <v>0</v>
      </c>
      <c r="I101" s="151" t="s">
        <v>170</v>
      </c>
      <c r="J101" s="127"/>
    </row>
    <row r="102" spans="1:10" ht="15.6" x14ac:dyDescent="0.3">
      <c r="A102" s="138"/>
      <c r="B102" s="61" t="s">
        <v>171</v>
      </c>
      <c r="C102" s="143"/>
      <c r="D102" s="99">
        <v>0</v>
      </c>
      <c r="E102" s="99">
        <v>1</v>
      </c>
      <c r="F102" s="99">
        <v>1</v>
      </c>
      <c r="G102" s="99">
        <v>1</v>
      </c>
      <c r="H102" s="99">
        <v>0</v>
      </c>
      <c r="I102" s="151"/>
      <c r="J102" s="127"/>
    </row>
    <row r="103" spans="1:10" ht="15.6" x14ac:dyDescent="0.3">
      <c r="A103" s="138"/>
      <c r="B103" s="61" t="s">
        <v>172</v>
      </c>
      <c r="C103" s="143"/>
      <c r="D103" s="99">
        <v>0</v>
      </c>
      <c r="E103" s="99">
        <v>1</v>
      </c>
      <c r="F103" s="99">
        <v>1</v>
      </c>
      <c r="G103" s="99">
        <v>1</v>
      </c>
      <c r="H103" s="99">
        <v>0</v>
      </c>
      <c r="I103" s="151"/>
      <c r="J103" s="127"/>
    </row>
    <row r="104" spans="1:10" ht="15.6" x14ac:dyDescent="0.3">
      <c r="A104" s="138"/>
      <c r="B104" s="61" t="s">
        <v>173</v>
      </c>
      <c r="C104" s="143"/>
      <c r="D104" s="99">
        <v>0</v>
      </c>
      <c r="E104" s="99">
        <v>1</v>
      </c>
      <c r="F104" s="99">
        <v>1</v>
      </c>
      <c r="G104" s="99">
        <v>1</v>
      </c>
      <c r="H104" s="99">
        <v>0</v>
      </c>
      <c r="I104" s="151"/>
      <c r="J104" s="127"/>
    </row>
    <row r="105" spans="1:10" ht="15.6" x14ac:dyDescent="0.3">
      <c r="A105" s="138"/>
      <c r="B105" s="61" t="s">
        <v>174</v>
      </c>
      <c r="C105" s="143"/>
      <c r="D105" s="99">
        <v>0</v>
      </c>
      <c r="E105" s="99">
        <v>1</v>
      </c>
      <c r="F105" s="99">
        <v>1</v>
      </c>
      <c r="G105" s="99">
        <v>1</v>
      </c>
      <c r="H105" s="99">
        <v>0</v>
      </c>
      <c r="I105" s="151"/>
      <c r="J105" s="127"/>
    </row>
    <row r="106" spans="1:10" ht="15.6" x14ac:dyDescent="0.3">
      <c r="A106" s="138"/>
      <c r="B106" s="61" t="s">
        <v>175</v>
      </c>
      <c r="C106" s="143"/>
      <c r="D106" s="99">
        <v>0</v>
      </c>
      <c r="E106" s="99">
        <v>1</v>
      </c>
      <c r="F106" s="99">
        <v>1</v>
      </c>
      <c r="G106" s="99">
        <v>1</v>
      </c>
      <c r="H106" s="99">
        <v>0</v>
      </c>
      <c r="I106" s="151"/>
      <c r="J106" s="127"/>
    </row>
    <row r="107" spans="1:10" ht="16.2" thickBot="1" x14ac:dyDescent="0.35">
      <c r="A107" s="138"/>
      <c r="B107" s="61" t="s">
        <v>176</v>
      </c>
      <c r="C107" s="143"/>
      <c r="D107" s="99">
        <v>0</v>
      </c>
      <c r="E107" s="99">
        <v>1</v>
      </c>
      <c r="F107" s="99">
        <v>1</v>
      </c>
      <c r="G107" s="99">
        <v>1</v>
      </c>
      <c r="H107" s="99">
        <v>0</v>
      </c>
      <c r="I107" s="151"/>
      <c r="J107" s="127"/>
    </row>
    <row r="108" spans="1:10" ht="31.2" x14ac:dyDescent="0.3">
      <c r="A108" s="138" t="s">
        <v>177</v>
      </c>
      <c r="B108" s="62" t="s">
        <v>178</v>
      </c>
      <c r="C108" s="142" t="s">
        <v>46</v>
      </c>
      <c r="D108" s="99">
        <v>0</v>
      </c>
      <c r="E108" s="99">
        <v>0</v>
      </c>
      <c r="F108" s="99">
        <v>0</v>
      </c>
      <c r="G108" s="99">
        <v>1</v>
      </c>
      <c r="H108" s="99">
        <v>3</v>
      </c>
      <c r="I108" s="99"/>
      <c r="J108" s="98"/>
    </row>
    <row r="109" spans="1:10" ht="15.6" x14ac:dyDescent="0.3">
      <c r="A109" s="138"/>
      <c r="B109" s="63" t="s">
        <v>179</v>
      </c>
      <c r="C109" s="143"/>
      <c r="D109" s="99">
        <v>0</v>
      </c>
      <c r="E109" s="99">
        <v>0</v>
      </c>
      <c r="F109" s="99">
        <v>0</v>
      </c>
      <c r="G109" s="99">
        <v>0</v>
      </c>
      <c r="H109" s="99" t="s">
        <v>126</v>
      </c>
      <c r="I109" s="99"/>
      <c r="J109" s="98"/>
    </row>
    <row r="110" spans="1:10" ht="31.2" x14ac:dyDescent="0.3">
      <c r="A110" s="138"/>
      <c r="B110" s="63" t="s">
        <v>180</v>
      </c>
      <c r="C110" s="143"/>
      <c r="D110" s="99">
        <v>0</v>
      </c>
      <c r="E110" s="99">
        <v>0</v>
      </c>
      <c r="F110" s="99">
        <v>0</v>
      </c>
      <c r="G110" s="99">
        <v>0</v>
      </c>
      <c r="H110" s="99" t="s">
        <v>51</v>
      </c>
      <c r="I110" s="99"/>
      <c r="J110" s="98"/>
    </row>
    <row r="111" spans="1:10" ht="31.2" x14ac:dyDescent="0.3">
      <c r="A111" s="138"/>
      <c r="B111" s="63" t="s">
        <v>181</v>
      </c>
      <c r="C111" s="143"/>
      <c r="D111" s="99">
        <v>0</v>
      </c>
      <c r="E111" s="99">
        <v>0</v>
      </c>
      <c r="F111" s="99">
        <v>0</v>
      </c>
      <c r="G111" s="99">
        <v>0</v>
      </c>
      <c r="H111" s="97" t="s">
        <v>126</v>
      </c>
      <c r="I111" s="99"/>
      <c r="J111" s="98"/>
    </row>
    <row r="112" spans="1:10" ht="28.8" x14ac:dyDescent="0.3">
      <c r="A112" s="138"/>
      <c r="B112" s="63" t="s">
        <v>182</v>
      </c>
      <c r="C112" s="143"/>
      <c r="D112" s="99">
        <v>0</v>
      </c>
      <c r="E112" s="99">
        <v>0</v>
      </c>
      <c r="F112" s="99">
        <v>0</v>
      </c>
      <c r="G112" s="99">
        <v>0</v>
      </c>
      <c r="H112" s="99" t="s">
        <v>183</v>
      </c>
      <c r="I112" s="99" t="s">
        <v>184</v>
      </c>
      <c r="J112" s="127"/>
    </row>
    <row r="113" spans="1:10" ht="28.8" x14ac:dyDescent="0.3">
      <c r="A113" s="138"/>
      <c r="B113" s="63" t="s">
        <v>185</v>
      </c>
      <c r="C113" s="143"/>
      <c r="D113" s="99">
        <v>0</v>
      </c>
      <c r="E113" s="99">
        <v>0</v>
      </c>
      <c r="F113" s="99">
        <v>0</v>
      </c>
      <c r="G113" s="99">
        <v>0</v>
      </c>
      <c r="H113" s="99" t="s">
        <v>183</v>
      </c>
      <c r="I113" s="99" t="s">
        <v>184</v>
      </c>
      <c r="J113" s="127"/>
    </row>
    <row r="114" spans="1:10" ht="28.8" x14ac:dyDescent="0.3">
      <c r="A114" s="138"/>
      <c r="B114" s="63" t="s">
        <v>186</v>
      </c>
      <c r="C114" s="143"/>
      <c r="D114" s="99">
        <v>0</v>
      </c>
      <c r="E114" s="99">
        <v>0</v>
      </c>
      <c r="F114" s="99">
        <v>0</v>
      </c>
      <c r="G114" s="99">
        <v>0</v>
      </c>
      <c r="H114" s="99" t="s">
        <v>183</v>
      </c>
      <c r="I114" s="99" t="s">
        <v>184</v>
      </c>
      <c r="J114" s="127"/>
    </row>
    <row r="115" spans="1:10" ht="28.8" x14ac:dyDescent="0.3">
      <c r="A115" s="138"/>
      <c r="B115" s="63" t="s">
        <v>187</v>
      </c>
      <c r="C115" s="143"/>
      <c r="D115" s="99">
        <v>0</v>
      </c>
      <c r="E115" s="99">
        <v>0</v>
      </c>
      <c r="F115" s="99">
        <v>0</v>
      </c>
      <c r="G115" s="99">
        <v>0</v>
      </c>
      <c r="H115" s="99" t="s">
        <v>183</v>
      </c>
      <c r="I115" s="99" t="s">
        <v>184</v>
      </c>
      <c r="J115" s="127"/>
    </row>
    <row r="116" spans="1:10" ht="28.8" x14ac:dyDescent="0.3">
      <c r="A116" s="138"/>
      <c r="B116" s="63" t="s">
        <v>188</v>
      </c>
      <c r="C116" s="143"/>
      <c r="D116" s="99">
        <v>0</v>
      </c>
      <c r="E116" s="99">
        <v>0</v>
      </c>
      <c r="F116" s="99">
        <v>0</v>
      </c>
      <c r="G116" s="99">
        <v>0</v>
      </c>
      <c r="H116" s="99" t="s">
        <v>183</v>
      </c>
      <c r="I116" s="99" t="s">
        <v>184</v>
      </c>
      <c r="J116" s="127"/>
    </row>
    <row r="117" spans="1:10" ht="28.8" x14ac:dyDescent="0.3">
      <c r="A117" s="138"/>
      <c r="B117" s="63" t="s">
        <v>189</v>
      </c>
      <c r="C117" s="143"/>
      <c r="D117" s="99">
        <v>0</v>
      </c>
      <c r="E117" s="99">
        <v>0</v>
      </c>
      <c r="F117" s="99">
        <v>0</v>
      </c>
      <c r="G117" s="99">
        <v>0</v>
      </c>
      <c r="H117" s="99" t="s">
        <v>66</v>
      </c>
      <c r="I117" s="99" t="s">
        <v>190</v>
      </c>
      <c r="J117" s="127"/>
    </row>
    <row r="118" spans="1:10" ht="28.8" x14ac:dyDescent="0.3">
      <c r="A118" s="121"/>
      <c r="B118" s="64" t="s">
        <v>191</v>
      </c>
      <c r="C118" s="143"/>
      <c r="D118" s="99">
        <v>0</v>
      </c>
      <c r="E118" s="99">
        <v>0</v>
      </c>
      <c r="F118" s="99">
        <v>0</v>
      </c>
      <c r="G118" s="99">
        <v>0</v>
      </c>
      <c r="H118" s="99" t="s">
        <v>66</v>
      </c>
      <c r="I118" s="99" t="s">
        <v>190</v>
      </c>
      <c r="J118" s="127"/>
    </row>
    <row r="119" spans="1:10" ht="15.6" x14ac:dyDescent="0.3">
      <c r="A119" s="148" t="s">
        <v>192</v>
      </c>
      <c r="B119" s="65" t="s">
        <v>193</v>
      </c>
      <c r="C119" s="124" t="s">
        <v>70</v>
      </c>
      <c r="D119" s="99">
        <v>2</v>
      </c>
      <c r="E119" s="99">
        <v>2</v>
      </c>
      <c r="F119" s="99">
        <v>2</v>
      </c>
      <c r="G119" s="99">
        <v>2</v>
      </c>
      <c r="H119" s="99">
        <v>2</v>
      </c>
      <c r="I119" s="99"/>
      <c r="J119" s="127"/>
    </row>
    <row r="120" spans="1:10" ht="15.6" x14ac:dyDescent="0.3">
      <c r="A120" s="149"/>
      <c r="B120" s="65" t="s">
        <v>194</v>
      </c>
      <c r="C120" s="125"/>
      <c r="D120" s="99">
        <v>2</v>
      </c>
      <c r="E120" s="99">
        <v>2</v>
      </c>
      <c r="F120" s="99">
        <v>2</v>
      </c>
      <c r="G120" s="99">
        <v>2</v>
      </c>
      <c r="H120" s="99">
        <v>2</v>
      </c>
      <c r="I120" s="99"/>
      <c r="J120" s="127"/>
    </row>
    <row r="121" spans="1:10" ht="15.6" x14ac:dyDescent="0.3">
      <c r="A121" s="149"/>
      <c r="B121" s="65" t="s">
        <v>195</v>
      </c>
      <c r="C121" s="125"/>
      <c r="D121" s="99">
        <v>2</v>
      </c>
      <c r="E121" s="99">
        <v>2</v>
      </c>
      <c r="F121" s="99">
        <v>2</v>
      </c>
      <c r="G121" s="99">
        <v>2</v>
      </c>
      <c r="H121" s="99">
        <v>2</v>
      </c>
      <c r="I121" s="99"/>
      <c r="J121" s="127"/>
    </row>
    <row r="122" spans="1:10" ht="15.6" x14ac:dyDescent="0.3">
      <c r="A122" s="149"/>
      <c r="B122" s="65" t="s">
        <v>196</v>
      </c>
      <c r="C122" s="125"/>
      <c r="D122" s="99">
        <v>2</v>
      </c>
      <c r="E122" s="99">
        <v>2</v>
      </c>
      <c r="F122" s="99">
        <v>2</v>
      </c>
      <c r="G122" s="99">
        <v>2</v>
      </c>
      <c r="H122" s="99">
        <v>2</v>
      </c>
      <c r="I122" s="99"/>
      <c r="J122" s="127"/>
    </row>
    <row r="123" spans="1:10" ht="28.8" x14ac:dyDescent="0.3">
      <c r="A123" s="149"/>
      <c r="B123" s="63" t="s">
        <v>197</v>
      </c>
      <c r="C123" s="125"/>
      <c r="D123" s="99">
        <v>0</v>
      </c>
      <c r="E123" s="99">
        <v>1</v>
      </c>
      <c r="F123" s="99">
        <v>1</v>
      </c>
      <c r="G123" s="99">
        <v>1</v>
      </c>
      <c r="H123" s="99" t="s">
        <v>126</v>
      </c>
      <c r="I123" s="99" t="s">
        <v>198</v>
      </c>
      <c r="J123" s="127"/>
    </row>
    <row r="124" spans="1:10" ht="15.6" x14ac:dyDescent="0.3">
      <c r="A124" s="149"/>
      <c r="B124" s="65" t="s">
        <v>199</v>
      </c>
      <c r="C124" s="125"/>
      <c r="D124" s="99">
        <v>2</v>
      </c>
      <c r="E124" s="99">
        <v>2</v>
      </c>
      <c r="F124" s="99">
        <v>2</v>
      </c>
      <c r="G124" s="99">
        <v>2</v>
      </c>
      <c r="H124" s="99">
        <v>2</v>
      </c>
      <c r="I124" s="99"/>
      <c r="J124" s="127"/>
    </row>
    <row r="125" spans="1:10" ht="15.6" x14ac:dyDescent="0.3">
      <c r="A125" s="149"/>
      <c r="B125" s="65" t="s">
        <v>200</v>
      </c>
      <c r="C125" s="125"/>
      <c r="D125" s="99">
        <v>2</v>
      </c>
      <c r="E125" s="99">
        <v>2</v>
      </c>
      <c r="F125" s="99">
        <v>2</v>
      </c>
      <c r="G125" s="99">
        <v>2</v>
      </c>
      <c r="H125" s="99">
        <v>2</v>
      </c>
      <c r="I125" s="99"/>
      <c r="J125" s="127"/>
    </row>
    <row r="126" spans="1:10" ht="15.6" x14ac:dyDescent="0.3">
      <c r="A126" s="149"/>
      <c r="B126" s="65" t="s">
        <v>201</v>
      </c>
      <c r="C126" s="125"/>
      <c r="D126" s="99">
        <v>2</v>
      </c>
      <c r="E126" s="99">
        <v>2</v>
      </c>
      <c r="F126" s="99">
        <v>2</v>
      </c>
      <c r="G126" s="99">
        <v>2</v>
      </c>
      <c r="H126" s="99">
        <v>2</v>
      </c>
      <c r="I126" s="99"/>
      <c r="J126" s="127"/>
    </row>
    <row r="127" spans="1:10" ht="15.6" x14ac:dyDescent="0.3">
      <c r="A127" s="149"/>
      <c r="B127" s="65" t="s">
        <v>202</v>
      </c>
      <c r="C127" s="125"/>
      <c r="D127" s="99">
        <v>2</v>
      </c>
      <c r="E127" s="99">
        <v>2</v>
      </c>
      <c r="F127" s="99">
        <v>2</v>
      </c>
      <c r="G127" s="99">
        <v>2</v>
      </c>
      <c r="H127" s="99">
        <v>2</v>
      </c>
      <c r="I127" s="99"/>
      <c r="J127" s="127"/>
    </row>
    <row r="128" spans="1:10" ht="15.6" x14ac:dyDescent="0.3">
      <c r="A128" s="150"/>
      <c r="B128" s="65" t="s">
        <v>203</v>
      </c>
      <c r="C128" s="126"/>
      <c r="D128" s="99">
        <v>2</v>
      </c>
      <c r="E128" s="99">
        <v>2</v>
      </c>
      <c r="F128" s="99">
        <v>2</v>
      </c>
      <c r="G128" s="99">
        <v>2</v>
      </c>
      <c r="H128" s="99">
        <v>2</v>
      </c>
      <c r="I128" s="99"/>
      <c r="J128" s="127"/>
    </row>
    <row r="129" spans="1:10" ht="43.2" x14ac:dyDescent="0.3">
      <c r="A129" s="123" t="s">
        <v>427</v>
      </c>
      <c r="B129" s="42" t="s">
        <v>204</v>
      </c>
      <c r="C129" s="129" t="s">
        <v>65</v>
      </c>
      <c r="D129" s="99">
        <v>0</v>
      </c>
      <c r="E129" s="99">
        <v>4</v>
      </c>
      <c r="F129" s="99">
        <v>0</v>
      </c>
      <c r="G129" s="99">
        <v>1</v>
      </c>
      <c r="H129" s="99" t="s">
        <v>205</v>
      </c>
      <c r="I129" s="99" t="s">
        <v>206</v>
      </c>
      <c r="J129" s="127"/>
    </row>
    <row r="130" spans="1:10" ht="43.2" x14ac:dyDescent="0.3">
      <c r="A130" s="138"/>
      <c r="B130" s="42" t="s">
        <v>207</v>
      </c>
      <c r="C130" s="129"/>
      <c r="D130" s="99">
        <v>0</v>
      </c>
      <c r="E130" s="99">
        <v>4</v>
      </c>
      <c r="F130" s="99">
        <v>0</v>
      </c>
      <c r="G130" s="99">
        <v>1</v>
      </c>
      <c r="H130" s="99" t="s">
        <v>205</v>
      </c>
      <c r="I130" s="99" t="s">
        <v>206</v>
      </c>
      <c r="J130" s="127"/>
    </row>
    <row r="131" spans="1:10" ht="43.2" x14ac:dyDescent="0.3">
      <c r="A131" s="138"/>
      <c r="B131" s="42" t="s">
        <v>208</v>
      </c>
      <c r="C131" s="129"/>
      <c r="D131" s="99">
        <v>0</v>
      </c>
      <c r="E131" s="99">
        <v>4</v>
      </c>
      <c r="F131" s="99">
        <v>0</v>
      </c>
      <c r="G131" s="99">
        <v>1</v>
      </c>
      <c r="H131" s="99" t="s">
        <v>205</v>
      </c>
      <c r="I131" s="99" t="s">
        <v>206</v>
      </c>
      <c r="J131" s="127"/>
    </row>
    <row r="132" spans="1:10" ht="43.2" x14ac:dyDescent="0.3">
      <c r="A132" s="138"/>
      <c r="B132" s="42" t="s">
        <v>209</v>
      </c>
      <c r="C132" s="129"/>
      <c r="D132" s="99">
        <v>0</v>
      </c>
      <c r="E132" s="99">
        <v>4</v>
      </c>
      <c r="F132" s="99">
        <v>0</v>
      </c>
      <c r="G132" s="99">
        <v>1</v>
      </c>
      <c r="H132" s="99" t="s">
        <v>205</v>
      </c>
      <c r="I132" s="99" t="s">
        <v>206</v>
      </c>
      <c r="J132" s="127"/>
    </row>
    <row r="133" spans="1:10" ht="43.2" x14ac:dyDescent="0.3">
      <c r="A133" s="138"/>
      <c r="B133" s="42" t="s">
        <v>210</v>
      </c>
      <c r="C133" s="129"/>
      <c r="D133" s="99">
        <v>0</v>
      </c>
      <c r="E133" s="99">
        <v>4</v>
      </c>
      <c r="F133" s="99">
        <v>0</v>
      </c>
      <c r="G133" s="99">
        <v>1</v>
      </c>
      <c r="H133" s="99" t="s">
        <v>205</v>
      </c>
      <c r="I133" s="99" t="s">
        <v>206</v>
      </c>
      <c r="J133" s="127"/>
    </row>
    <row r="134" spans="1:10" ht="43.2" x14ac:dyDescent="0.3">
      <c r="A134" s="138"/>
      <c r="B134" s="42" t="s">
        <v>211</v>
      </c>
      <c r="C134" s="129"/>
      <c r="D134" s="99">
        <v>0</v>
      </c>
      <c r="E134" s="99">
        <v>4</v>
      </c>
      <c r="F134" s="99">
        <v>0</v>
      </c>
      <c r="G134" s="99">
        <v>1</v>
      </c>
      <c r="H134" s="99" t="s">
        <v>205</v>
      </c>
      <c r="I134" s="99" t="s">
        <v>206</v>
      </c>
      <c r="J134" s="127"/>
    </row>
    <row r="135" spans="1:10" ht="43.2" x14ac:dyDescent="0.3">
      <c r="A135" s="138"/>
      <c r="B135" s="42" t="s">
        <v>212</v>
      </c>
      <c r="C135" s="129"/>
      <c r="D135" s="99">
        <v>0</v>
      </c>
      <c r="E135" s="99">
        <v>4</v>
      </c>
      <c r="F135" s="99">
        <v>0</v>
      </c>
      <c r="G135" s="99">
        <v>1</v>
      </c>
      <c r="H135" s="99" t="s">
        <v>205</v>
      </c>
      <c r="I135" s="99" t="s">
        <v>206</v>
      </c>
      <c r="J135" s="127"/>
    </row>
    <row r="136" spans="1:10" ht="43.2" x14ac:dyDescent="0.3">
      <c r="A136" s="138"/>
      <c r="B136" s="42" t="s">
        <v>213</v>
      </c>
      <c r="C136" s="129"/>
      <c r="D136" s="99">
        <v>0</v>
      </c>
      <c r="E136" s="99">
        <v>4</v>
      </c>
      <c r="F136" s="99">
        <v>0</v>
      </c>
      <c r="G136" s="99">
        <v>1</v>
      </c>
      <c r="H136" s="99" t="s">
        <v>205</v>
      </c>
      <c r="I136" s="99" t="s">
        <v>206</v>
      </c>
      <c r="J136" s="127"/>
    </row>
    <row r="137" spans="1:10" ht="43.2" x14ac:dyDescent="0.3">
      <c r="A137" s="138"/>
      <c r="B137" s="42" t="s">
        <v>214</v>
      </c>
      <c r="C137" s="130"/>
      <c r="D137" s="99">
        <v>0</v>
      </c>
      <c r="E137" s="99">
        <v>4</v>
      </c>
      <c r="F137" s="99">
        <v>0</v>
      </c>
      <c r="G137" s="99">
        <v>1</v>
      </c>
      <c r="H137" s="99" t="s">
        <v>205</v>
      </c>
      <c r="I137" s="99" t="s">
        <v>206</v>
      </c>
      <c r="J137" s="127"/>
    </row>
    <row r="138" spans="1:10" ht="15.6" x14ac:dyDescent="0.3">
      <c r="A138" s="145" t="s">
        <v>428</v>
      </c>
      <c r="B138" s="42" t="s">
        <v>215</v>
      </c>
      <c r="C138" s="131" t="s">
        <v>125</v>
      </c>
      <c r="D138" s="99">
        <v>0</v>
      </c>
      <c r="E138" s="99">
        <v>2</v>
      </c>
      <c r="F138" s="99">
        <v>2</v>
      </c>
      <c r="G138" s="99">
        <v>2</v>
      </c>
      <c r="H138" s="99" t="s">
        <v>217</v>
      </c>
      <c r="I138" s="99"/>
      <c r="J138" s="127"/>
    </row>
    <row r="139" spans="1:10" ht="15.6" x14ac:dyDescent="0.3">
      <c r="A139" s="138"/>
      <c r="B139" s="42" t="s">
        <v>218</v>
      </c>
      <c r="C139" s="129"/>
      <c r="D139" s="99">
        <v>0</v>
      </c>
      <c r="E139" s="99">
        <v>2</v>
      </c>
      <c r="F139" s="99">
        <v>2</v>
      </c>
      <c r="G139" s="99">
        <v>2</v>
      </c>
      <c r="H139" s="99" t="s">
        <v>217</v>
      </c>
      <c r="I139" s="99"/>
      <c r="J139" s="127"/>
    </row>
    <row r="140" spans="1:10" ht="15.6" x14ac:dyDescent="0.3">
      <c r="A140" s="138"/>
      <c r="B140" s="42" t="s">
        <v>219</v>
      </c>
      <c r="C140" s="129"/>
      <c r="D140" s="99">
        <v>0</v>
      </c>
      <c r="E140" s="99">
        <v>2</v>
      </c>
      <c r="F140" s="99">
        <v>2</v>
      </c>
      <c r="G140" s="99">
        <v>2</v>
      </c>
      <c r="H140" s="99" t="s">
        <v>217</v>
      </c>
      <c r="I140" s="99"/>
      <c r="J140" s="127"/>
    </row>
    <row r="141" spans="1:10" ht="15.6" x14ac:dyDescent="0.3">
      <c r="A141" s="138"/>
      <c r="B141" s="42" t="s">
        <v>220</v>
      </c>
      <c r="C141" s="129"/>
      <c r="D141" s="99">
        <v>0</v>
      </c>
      <c r="E141" s="99">
        <v>2</v>
      </c>
      <c r="F141" s="99">
        <v>2</v>
      </c>
      <c r="G141" s="99">
        <v>2</v>
      </c>
      <c r="H141" s="99" t="s">
        <v>217</v>
      </c>
      <c r="I141" s="99"/>
      <c r="J141" s="127"/>
    </row>
    <row r="142" spans="1:10" ht="31.2" x14ac:dyDescent="0.3">
      <c r="A142" s="138"/>
      <c r="B142" s="42" t="s">
        <v>221</v>
      </c>
      <c r="C142" s="129"/>
      <c r="D142" s="99">
        <v>0</v>
      </c>
      <c r="E142" s="99">
        <v>2</v>
      </c>
      <c r="F142" s="99">
        <v>2</v>
      </c>
      <c r="G142" s="99">
        <v>2</v>
      </c>
      <c r="H142" s="99" t="s">
        <v>217</v>
      </c>
      <c r="I142" s="99"/>
      <c r="J142" s="127"/>
    </row>
    <row r="143" spans="1:10" ht="36.75" customHeight="1" x14ac:dyDescent="0.3">
      <c r="A143" s="138"/>
      <c r="B143" s="42" t="s">
        <v>222</v>
      </c>
      <c r="C143" s="130"/>
      <c r="D143" s="99">
        <v>0</v>
      </c>
      <c r="E143" s="99">
        <v>2</v>
      </c>
      <c r="F143" s="99">
        <v>2</v>
      </c>
      <c r="G143" s="99">
        <v>2</v>
      </c>
      <c r="H143" s="99" t="s">
        <v>217</v>
      </c>
      <c r="I143" s="99"/>
      <c r="J143" s="127"/>
    </row>
    <row r="144" spans="1:10" ht="15.6" x14ac:dyDescent="0.3">
      <c r="A144" s="138" t="s">
        <v>223</v>
      </c>
      <c r="B144" s="42" t="s">
        <v>224</v>
      </c>
      <c r="C144" s="131" t="s">
        <v>109</v>
      </c>
      <c r="D144" s="99">
        <v>0</v>
      </c>
      <c r="E144" s="99">
        <v>0</v>
      </c>
      <c r="F144" s="99">
        <v>1</v>
      </c>
      <c r="G144" s="99">
        <v>1</v>
      </c>
      <c r="H144" s="99" t="s">
        <v>225</v>
      </c>
      <c r="I144" s="99" t="s">
        <v>226</v>
      </c>
      <c r="J144" s="127"/>
    </row>
    <row r="145" spans="1:10" ht="15.6" x14ac:dyDescent="0.3">
      <c r="A145" s="138"/>
      <c r="B145" s="42" t="s">
        <v>227</v>
      </c>
      <c r="C145" s="129"/>
      <c r="D145" s="99">
        <v>0</v>
      </c>
      <c r="E145" s="99">
        <v>0</v>
      </c>
      <c r="F145" s="99">
        <v>1</v>
      </c>
      <c r="G145" s="99">
        <v>1</v>
      </c>
      <c r="H145" s="99" t="s">
        <v>225</v>
      </c>
      <c r="I145" s="99" t="s">
        <v>226</v>
      </c>
      <c r="J145" s="127"/>
    </row>
    <row r="146" spans="1:10" ht="15.6" x14ac:dyDescent="0.3">
      <c r="A146" s="138"/>
      <c r="B146" s="42" t="s">
        <v>228</v>
      </c>
      <c r="C146" s="129"/>
      <c r="D146" s="99">
        <v>0</v>
      </c>
      <c r="E146" s="99">
        <v>0</v>
      </c>
      <c r="F146" s="99">
        <v>1</v>
      </c>
      <c r="G146" s="99">
        <v>1</v>
      </c>
      <c r="H146" s="99" t="s">
        <v>225</v>
      </c>
      <c r="I146" s="99" t="s">
        <v>226</v>
      </c>
      <c r="J146" s="127"/>
    </row>
    <row r="147" spans="1:10" ht="28.8" x14ac:dyDescent="0.3">
      <c r="A147" s="138"/>
      <c r="B147" s="42" t="s">
        <v>229</v>
      </c>
      <c r="C147" s="129"/>
      <c r="D147" s="99">
        <v>0</v>
      </c>
      <c r="E147" s="99">
        <v>4</v>
      </c>
      <c r="F147" s="99">
        <v>1</v>
      </c>
      <c r="G147" s="99">
        <v>1</v>
      </c>
      <c r="H147" s="99" t="s">
        <v>230</v>
      </c>
      <c r="I147" s="99" t="s">
        <v>231</v>
      </c>
      <c r="J147" s="127"/>
    </row>
    <row r="148" spans="1:10" ht="28.8" x14ac:dyDescent="0.3">
      <c r="A148" s="138"/>
      <c r="B148" s="42" t="s">
        <v>232</v>
      </c>
      <c r="C148" s="129"/>
      <c r="D148" s="99">
        <v>0</v>
      </c>
      <c r="E148" s="99">
        <v>4</v>
      </c>
      <c r="F148" s="99">
        <v>1</v>
      </c>
      <c r="G148" s="99">
        <v>1</v>
      </c>
      <c r="H148" s="99" t="s">
        <v>230</v>
      </c>
      <c r="I148" s="99" t="s">
        <v>231</v>
      </c>
      <c r="J148" s="127"/>
    </row>
    <row r="149" spans="1:10" ht="15.6" x14ac:dyDescent="0.3">
      <c r="A149" s="138"/>
      <c r="B149" s="42" t="s">
        <v>233</v>
      </c>
      <c r="C149" s="129"/>
      <c r="D149" s="99">
        <v>0</v>
      </c>
      <c r="E149" s="99">
        <v>0</v>
      </c>
      <c r="F149" s="99">
        <v>1</v>
      </c>
      <c r="G149" s="99">
        <v>1</v>
      </c>
      <c r="H149" s="99" t="s">
        <v>225</v>
      </c>
      <c r="I149" s="99" t="s">
        <v>226</v>
      </c>
      <c r="J149" s="127"/>
    </row>
    <row r="150" spans="1:10" ht="15.6" x14ac:dyDescent="0.3">
      <c r="A150" s="138"/>
      <c r="B150" s="42" t="s">
        <v>234</v>
      </c>
      <c r="C150" s="129"/>
      <c r="D150" s="99">
        <v>0</v>
      </c>
      <c r="E150" s="99">
        <v>0</v>
      </c>
      <c r="F150" s="99">
        <v>1</v>
      </c>
      <c r="G150" s="99">
        <v>1</v>
      </c>
      <c r="H150" s="99" t="s">
        <v>225</v>
      </c>
      <c r="I150" s="99" t="s">
        <v>226</v>
      </c>
      <c r="J150" s="127"/>
    </row>
    <row r="151" spans="1:10" ht="15.6" x14ac:dyDescent="0.3">
      <c r="A151" s="138"/>
      <c r="B151" s="42" t="s">
        <v>235</v>
      </c>
      <c r="C151" s="129"/>
      <c r="D151" s="99">
        <v>0</v>
      </c>
      <c r="E151" s="99">
        <v>0</v>
      </c>
      <c r="F151" s="99">
        <v>1</v>
      </c>
      <c r="G151" s="99">
        <v>1</v>
      </c>
      <c r="H151" s="99" t="s">
        <v>225</v>
      </c>
      <c r="I151" s="99" t="s">
        <v>226</v>
      </c>
      <c r="J151" s="127"/>
    </row>
    <row r="152" spans="1:10" ht="15.6" x14ac:dyDescent="0.3">
      <c r="A152" s="138"/>
      <c r="B152" s="42" t="s">
        <v>236</v>
      </c>
      <c r="C152" s="129"/>
      <c r="D152" s="99">
        <v>0</v>
      </c>
      <c r="E152" s="99">
        <v>0</v>
      </c>
      <c r="F152" s="99">
        <v>1</v>
      </c>
      <c r="G152" s="99">
        <v>1</v>
      </c>
      <c r="H152" s="99" t="s">
        <v>225</v>
      </c>
      <c r="I152" s="99" t="s">
        <v>226</v>
      </c>
      <c r="J152" s="127"/>
    </row>
    <row r="153" spans="1:10" ht="28.8" x14ac:dyDescent="0.3">
      <c r="A153" s="138"/>
      <c r="B153" s="42" t="s">
        <v>237</v>
      </c>
      <c r="C153" s="129"/>
      <c r="D153" s="99">
        <v>0</v>
      </c>
      <c r="E153" s="99">
        <v>4</v>
      </c>
      <c r="F153" s="99">
        <v>1</v>
      </c>
      <c r="G153" s="99">
        <v>1</v>
      </c>
      <c r="H153" s="99" t="s">
        <v>230</v>
      </c>
      <c r="I153" s="99" t="s">
        <v>231</v>
      </c>
      <c r="J153" s="98"/>
    </row>
    <row r="154" spans="1:10" ht="25.2" customHeight="1" x14ac:dyDescent="0.3">
      <c r="A154" s="138"/>
      <c r="B154" s="42" t="s">
        <v>238</v>
      </c>
      <c r="C154" s="129"/>
      <c r="D154" s="99">
        <v>0</v>
      </c>
      <c r="E154" s="99">
        <v>0</v>
      </c>
      <c r="F154" s="99">
        <v>1</v>
      </c>
      <c r="G154" s="99">
        <v>1</v>
      </c>
      <c r="H154" s="99" t="s">
        <v>225</v>
      </c>
      <c r="I154" s="99" t="s">
        <v>226</v>
      </c>
      <c r="J154" s="127"/>
    </row>
    <row r="155" spans="1:10" ht="46.5" customHeight="1" x14ac:dyDescent="0.3">
      <c r="A155" s="138"/>
      <c r="B155" s="42" t="s">
        <v>239</v>
      </c>
      <c r="C155" s="130"/>
      <c r="D155" s="99">
        <v>0</v>
      </c>
      <c r="E155" s="99">
        <v>0</v>
      </c>
      <c r="F155" s="99">
        <v>1</v>
      </c>
      <c r="G155" s="99">
        <v>1</v>
      </c>
      <c r="H155" s="99" t="s">
        <v>225</v>
      </c>
      <c r="I155" s="99" t="s">
        <v>226</v>
      </c>
      <c r="J155" s="127"/>
    </row>
    <row r="156" spans="1:10" ht="106.5" customHeight="1" x14ac:dyDescent="0.3">
      <c r="A156" s="138" t="s">
        <v>429</v>
      </c>
      <c r="B156" s="42" t="s">
        <v>240</v>
      </c>
      <c r="C156" s="131" t="s">
        <v>109</v>
      </c>
      <c r="D156" s="99">
        <v>0</v>
      </c>
      <c r="E156" s="99">
        <v>1</v>
      </c>
      <c r="F156" s="99">
        <v>2</v>
      </c>
      <c r="G156" s="99">
        <v>2</v>
      </c>
      <c r="H156" s="99" t="s">
        <v>241</v>
      </c>
      <c r="I156" s="151" t="s">
        <v>242</v>
      </c>
      <c r="J156" s="127"/>
    </row>
    <row r="157" spans="1:10" ht="15.6" x14ac:dyDescent="0.3">
      <c r="A157" s="138"/>
      <c r="B157" s="42" t="s">
        <v>243</v>
      </c>
      <c r="C157" s="129"/>
      <c r="D157" s="99">
        <v>0</v>
      </c>
      <c r="E157" s="99">
        <v>1</v>
      </c>
      <c r="F157" s="99">
        <v>2</v>
      </c>
      <c r="G157" s="99">
        <v>2</v>
      </c>
      <c r="H157" s="99" t="s">
        <v>241</v>
      </c>
      <c r="I157" s="151"/>
      <c r="J157" s="127"/>
    </row>
    <row r="158" spans="1:10" ht="15.6" x14ac:dyDescent="0.3">
      <c r="A158" s="138"/>
      <c r="B158" s="42" t="s">
        <v>244</v>
      </c>
      <c r="C158" s="129"/>
      <c r="D158" s="99">
        <v>0</v>
      </c>
      <c r="E158" s="99">
        <v>1</v>
      </c>
      <c r="F158" s="99">
        <v>2</v>
      </c>
      <c r="G158" s="99">
        <v>2</v>
      </c>
      <c r="H158" s="99" t="s">
        <v>241</v>
      </c>
      <c r="I158" s="151"/>
      <c r="J158" s="127"/>
    </row>
    <row r="159" spans="1:10" ht="31.2" x14ac:dyDescent="0.3">
      <c r="A159" s="138"/>
      <c r="B159" s="42" t="s">
        <v>245</v>
      </c>
      <c r="C159" s="129"/>
      <c r="D159" s="99">
        <v>0</v>
      </c>
      <c r="E159" s="99">
        <v>1</v>
      </c>
      <c r="F159" s="99">
        <v>2</v>
      </c>
      <c r="G159" s="99">
        <v>2</v>
      </c>
      <c r="H159" s="99" t="s">
        <v>241</v>
      </c>
      <c r="I159" s="151"/>
      <c r="J159" s="127"/>
    </row>
    <row r="160" spans="1:10" ht="15.6" x14ac:dyDescent="0.3">
      <c r="A160" s="138"/>
      <c r="B160" s="42" t="s">
        <v>246</v>
      </c>
      <c r="C160" s="129"/>
      <c r="D160" s="99">
        <v>0</v>
      </c>
      <c r="E160" s="99">
        <v>1</v>
      </c>
      <c r="F160" s="99">
        <v>2</v>
      </c>
      <c r="G160" s="99">
        <v>2</v>
      </c>
      <c r="H160" s="99" t="s">
        <v>241</v>
      </c>
      <c r="I160" s="151"/>
      <c r="J160" s="127"/>
    </row>
    <row r="161" spans="1:10" ht="15.6" x14ac:dyDescent="0.3">
      <c r="A161" s="138"/>
      <c r="B161" s="42" t="s">
        <v>247</v>
      </c>
      <c r="C161" s="129"/>
      <c r="D161" s="99">
        <v>0</v>
      </c>
      <c r="E161" s="99">
        <v>1</v>
      </c>
      <c r="F161" s="99">
        <v>2</v>
      </c>
      <c r="G161" s="99">
        <v>2</v>
      </c>
      <c r="H161" s="99" t="s">
        <v>241</v>
      </c>
      <c r="I161" s="151"/>
      <c r="J161" s="127"/>
    </row>
    <row r="162" spans="1:10" ht="15.6" x14ac:dyDescent="0.3">
      <c r="A162" s="138"/>
      <c r="B162" s="42" t="s">
        <v>248</v>
      </c>
      <c r="C162" s="129"/>
      <c r="D162" s="99">
        <v>0</v>
      </c>
      <c r="E162" s="99">
        <v>1</v>
      </c>
      <c r="F162" s="99">
        <v>2</v>
      </c>
      <c r="G162" s="99">
        <v>2</v>
      </c>
      <c r="H162" s="99" t="s">
        <v>241</v>
      </c>
      <c r="I162" s="151"/>
      <c r="J162" s="127"/>
    </row>
    <row r="163" spans="1:10" ht="31.05" customHeight="1" x14ac:dyDescent="0.3">
      <c r="A163" s="138" t="s">
        <v>249</v>
      </c>
      <c r="B163" s="56" t="s">
        <v>250</v>
      </c>
      <c r="C163" s="142" t="s">
        <v>70</v>
      </c>
      <c r="D163" s="99">
        <v>0</v>
      </c>
      <c r="E163" s="99">
        <v>0</v>
      </c>
      <c r="F163" s="99">
        <v>3</v>
      </c>
      <c r="G163" s="99">
        <v>3</v>
      </c>
      <c r="H163" s="99" t="s">
        <v>251</v>
      </c>
      <c r="I163" s="99" t="s">
        <v>252</v>
      </c>
      <c r="J163" s="98"/>
    </row>
    <row r="164" spans="1:10" ht="28.8" x14ac:dyDescent="0.3">
      <c r="A164" s="138"/>
      <c r="B164" s="56" t="s">
        <v>253</v>
      </c>
      <c r="C164" s="143"/>
      <c r="D164" s="99">
        <v>0</v>
      </c>
      <c r="E164" s="99">
        <v>2</v>
      </c>
      <c r="F164" s="99">
        <v>3</v>
      </c>
      <c r="G164" s="99">
        <v>3</v>
      </c>
      <c r="H164" s="99" t="s">
        <v>254</v>
      </c>
      <c r="I164" s="99" t="s">
        <v>255</v>
      </c>
      <c r="J164" s="98"/>
    </row>
    <row r="165" spans="1:10" ht="28.8" x14ac:dyDescent="0.3">
      <c r="A165" s="138"/>
      <c r="B165" s="56" t="s">
        <v>256</v>
      </c>
      <c r="C165" s="144"/>
      <c r="D165" s="99">
        <v>0</v>
      </c>
      <c r="E165" s="99">
        <v>0</v>
      </c>
      <c r="F165" s="99">
        <v>3</v>
      </c>
      <c r="G165" s="99">
        <v>3</v>
      </c>
      <c r="H165" s="99" t="s">
        <v>251</v>
      </c>
      <c r="I165" s="99" t="s">
        <v>252</v>
      </c>
      <c r="J165" s="98"/>
    </row>
    <row r="166" spans="1:10" ht="36.75" customHeight="1" x14ac:dyDescent="0.3">
      <c r="A166" s="138" t="s">
        <v>257</v>
      </c>
      <c r="B166" s="40" t="s">
        <v>258</v>
      </c>
      <c r="C166" s="152" t="s">
        <v>46</v>
      </c>
      <c r="D166" s="99">
        <v>0</v>
      </c>
      <c r="E166" s="99">
        <v>0</v>
      </c>
      <c r="F166" s="99">
        <v>1</v>
      </c>
      <c r="G166" s="99">
        <v>1</v>
      </c>
      <c r="H166" s="99" t="s">
        <v>66</v>
      </c>
      <c r="I166" s="41" t="s">
        <v>259</v>
      </c>
      <c r="J166" s="98"/>
    </row>
    <row r="167" spans="1:10" ht="57.6" x14ac:dyDescent="0.3">
      <c r="A167" s="138"/>
      <c r="B167" s="40" t="s">
        <v>260</v>
      </c>
      <c r="C167" s="152"/>
      <c r="D167" s="99">
        <v>0</v>
      </c>
      <c r="E167" s="99">
        <v>0</v>
      </c>
      <c r="F167" s="99">
        <v>1</v>
      </c>
      <c r="G167" s="99">
        <v>1</v>
      </c>
      <c r="H167" s="99" t="s">
        <v>225</v>
      </c>
      <c r="I167" s="99" t="s">
        <v>261</v>
      </c>
      <c r="J167" s="98"/>
    </row>
    <row r="168" spans="1:10" ht="115.2" x14ac:dyDescent="0.3">
      <c r="A168" s="138"/>
      <c r="B168" s="40" t="s">
        <v>262</v>
      </c>
      <c r="C168" s="152"/>
      <c r="D168" s="99">
        <v>0</v>
      </c>
      <c r="E168" s="99">
        <v>0</v>
      </c>
      <c r="F168" s="99">
        <v>1</v>
      </c>
      <c r="G168" s="99">
        <v>1</v>
      </c>
      <c r="H168" s="99" t="s">
        <v>241</v>
      </c>
      <c r="I168" s="99" t="s">
        <v>263</v>
      </c>
      <c r="J168" s="98"/>
    </row>
    <row r="169" spans="1:10" ht="28.8" x14ac:dyDescent="0.3">
      <c r="A169" s="138"/>
      <c r="B169" s="56" t="s">
        <v>264</v>
      </c>
      <c r="C169" s="152"/>
      <c r="D169" s="99">
        <v>1</v>
      </c>
      <c r="E169" s="99">
        <v>0</v>
      </c>
      <c r="F169" s="99">
        <v>1</v>
      </c>
      <c r="G169" s="99">
        <v>1</v>
      </c>
      <c r="H169" s="99">
        <v>2</v>
      </c>
      <c r="I169" s="99" t="s">
        <v>265</v>
      </c>
      <c r="J169" s="98"/>
    </row>
    <row r="170" spans="1:10" ht="15.6" x14ac:dyDescent="0.3">
      <c r="A170" s="138"/>
      <c r="B170" s="40" t="s">
        <v>266</v>
      </c>
      <c r="C170" s="153"/>
      <c r="D170" s="99">
        <v>0</v>
      </c>
      <c r="E170" s="99">
        <v>0</v>
      </c>
      <c r="F170" s="99">
        <v>1</v>
      </c>
      <c r="G170" s="99">
        <v>1</v>
      </c>
      <c r="H170" s="99" t="s">
        <v>78</v>
      </c>
      <c r="I170" s="99"/>
      <c r="J170" s="98"/>
    </row>
    <row r="171" spans="1:10" ht="30.75" customHeight="1" x14ac:dyDescent="0.3">
      <c r="A171" s="145" t="s">
        <v>430</v>
      </c>
      <c r="B171" s="42" t="s">
        <v>267</v>
      </c>
      <c r="C171" s="129" t="s">
        <v>61</v>
      </c>
      <c r="D171" s="99">
        <v>0</v>
      </c>
      <c r="E171" s="99">
        <v>1</v>
      </c>
      <c r="F171" s="99">
        <v>1</v>
      </c>
      <c r="G171" s="99">
        <v>1</v>
      </c>
      <c r="H171" s="99" t="s">
        <v>268</v>
      </c>
      <c r="I171" s="151" t="s">
        <v>269</v>
      </c>
      <c r="J171" s="127"/>
    </row>
    <row r="172" spans="1:10" ht="30" customHeight="1" x14ac:dyDescent="0.3">
      <c r="A172" s="138"/>
      <c r="B172" s="42" t="s">
        <v>270</v>
      </c>
      <c r="C172" s="129"/>
      <c r="D172" s="99">
        <v>0</v>
      </c>
      <c r="E172" s="99">
        <v>1</v>
      </c>
      <c r="F172" s="99">
        <v>1</v>
      </c>
      <c r="G172" s="99">
        <v>1</v>
      </c>
      <c r="H172" s="99" t="s">
        <v>268</v>
      </c>
      <c r="I172" s="151"/>
      <c r="J172" s="127"/>
    </row>
    <row r="173" spans="1:10" ht="31.2" x14ac:dyDescent="0.3">
      <c r="A173" s="138"/>
      <c r="B173" s="42" t="s">
        <v>271</v>
      </c>
      <c r="C173" s="129"/>
      <c r="D173" s="99">
        <v>0</v>
      </c>
      <c r="E173" s="99">
        <v>1</v>
      </c>
      <c r="F173" s="99">
        <v>1</v>
      </c>
      <c r="G173" s="99">
        <v>1</v>
      </c>
      <c r="H173" s="99" t="s">
        <v>268</v>
      </c>
      <c r="I173" s="151"/>
      <c r="J173" s="127"/>
    </row>
    <row r="174" spans="1:10" ht="15.6" x14ac:dyDescent="0.3">
      <c r="A174" s="138"/>
      <c r="B174" s="42" t="s">
        <v>272</v>
      </c>
      <c r="C174" s="129"/>
      <c r="D174" s="99">
        <v>0</v>
      </c>
      <c r="E174" s="99">
        <v>1</v>
      </c>
      <c r="F174" s="99">
        <v>1</v>
      </c>
      <c r="G174" s="99">
        <v>1</v>
      </c>
      <c r="H174" s="99" t="s">
        <v>268</v>
      </c>
      <c r="I174" s="151"/>
      <c r="J174" s="127"/>
    </row>
    <row r="175" spans="1:10" ht="15.6" x14ac:dyDescent="0.3">
      <c r="A175" s="138"/>
      <c r="B175" s="42" t="s">
        <v>273</v>
      </c>
      <c r="C175" s="129"/>
      <c r="D175" s="99">
        <v>0</v>
      </c>
      <c r="E175" s="99">
        <v>1</v>
      </c>
      <c r="F175" s="99">
        <v>1</v>
      </c>
      <c r="G175" s="99">
        <v>1</v>
      </c>
      <c r="H175" s="99" t="s">
        <v>268</v>
      </c>
      <c r="I175" s="151"/>
      <c r="J175" s="127"/>
    </row>
    <row r="176" spans="1:10" ht="15.6" x14ac:dyDescent="0.3">
      <c r="A176" s="138"/>
      <c r="B176" s="42" t="s">
        <v>274</v>
      </c>
      <c r="C176" s="130"/>
      <c r="D176" s="99">
        <v>0</v>
      </c>
      <c r="E176" s="99">
        <v>1</v>
      </c>
      <c r="F176" s="99">
        <v>1</v>
      </c>
      <c r="G176" s="99">
        <v>1</v>
      </c>
      <c r="H176" s="99" t="s">
        <v>268</v>
      </c>
      <c r="I176" s="151"/>
      <c r="J176" s="127"/>
    </row>
    <row r="177" spans="1:10" ht="26.55" customHeight="1" x14ac:dyDescent="0.3">
      <c r="A177" s="138" t="s">
        <v>431</v>
      </c>
      <c r="B177" s="42" t="s">
        <v>275</v>
      </c>
      <c r="C177" s="131" t="s">
        <v>109</v>
      </c>
      <c r="D177" s="99">
        <v>0</v>
      </c>
      <c r="E177" s="99">
        <v>4</v>
      </c>
      <c r="F177" s="99">
        <v>3</v>
      </c>
      <c r="G177" s="99">
        <v>3</v>
      </c>
      <c r="H177" s="99" t="s">
        <v>25</v>
      </c>
      <c r="I177" s="151" t="s">
        <v>276</v>
      </c>
      <c r="J177" s="127"/>
    </row>
    <row r="178" spans="1:10" ht="28.8" customHeight="1" x14ac:dyDescent="0.3">
      <c r="A178" s="138"/>
      <c r="B178" s="42" t="s">
        <v>277</v>
      </c>
      <c r="C178" s="129"/>
      <c r="D178" s="99">
        <v>0</v>
      </c>
      <c r="E178" s="99">
        <v>4</v>
      </c>
      <c r="F178" s="99">
        <v>3</v>
      </c>
      <c r="G178" s="99">
        <v>3</v>
      </c>
      <c r="H178" s="99" t="s">
        <v>25</v>
      </c>
      <c r="I178" s="151"/>
      <c r="J178" s="127"/>
    </row>
    <row r="179" spans="1:10" ht="27" customHeight="1" x14ac:dyDescent="0.3">
      <c r="A179" s="138"/>
      <c r="B179" s="42" t="s">
        <v>278</v>
      </c>
      <c r="C179" s="129"/>
      <c r="D179" s="99">
        <v>0</v>
      </c>
      <c r="E179" s="99">
        <v>4</v>
      </c>
      <c r="F179" s="99">
        <v>3</v>
      </c>
      <c r="G179" s="99">
        <v>3</v>
      </c>
      <c r="H179" s="99" t="s">
        <v>25</v>
      </c>
      <c r="I179" s="151"/>
      <c r="J179" s="127"/>
    </row>
    <row r="180" spans="1:10" ht="24.75" customHeight="1" x14ac:dyDescent="0.3">
      <c r="A180" s="138"/>
      <c r="B180" s="42" t="s">
        <v>279</v>
      </c>
      <c r="C180" s="129"/>
      <c r="D180" s="99">
        <v>0</v>
      </c>
      <c r="E180" s="99">
        <v>4</v>
      </c>
      <c r="F180" s="99">
        <v>3</v>
      </c>
      <c r="G180" s="99">
        <v>3</v>
      </c>
      <c r="H180" s="99" t="s">
        <v>25</v>
      </c>
      <c r="I180" s="151"/>
      <c r="J180" s="127"/>
    </row>
    <row r="181" spans="1:10" ht="31.05" customHeight="1" x14ac:dyDescent="0.3">
      <c r="A181" s="138"/>
      <c r="B181" s="42" t="s">
        <v>280</v>
      </c>
      <c r="C181" s="129"/>
      <c r="D181" s="99">
        <v>0</v>
      </c>
      <c r="E181" s="99">
        <v>4</v>
      </c>
      <c r="F181" s="99">
        <v>3</v>
      </c>
      <c r="G181" s="99">
        <v>3</v>
      </c>
      <c r="H181" s="99" t="s">
        <v>25</v>
      </c>
      <c r="I181" s="151"/>
      <c r="J181" s="127"/>
    </row>
    <row r="182" spans="1:10" ht="31.2" x14ac:dyDescent="0.3">
      <c r="A182" s="138"/>
      <c r="B182" s="42" t="s">
        <v>281</v>
      </c>
      <c r="C182" s="129"/>
      <c r="D182" s="99">
        <v>0</v>
      </c>
      <c r="E182" s="99">
        <v>4</v>
      </c>
      <c r="F182" s="99">
        <v>3</v>
      </c>
      <c r="G182" s="99">
        <v>3</v>
      </c>
      <c r="H182" s="99" t="s">
        <v>25</v>
      </c>
      <c r="I182" s="151"/>
      <c r="J182" s="127"/>
    </row>
    <row r="183" spans="1:10" ht="31.2" x14ac:dyDescent="0.3">
      <c r="A183" s="138" t="s">
        <v>432</v>
      </c>
      <c r="B183" s="61" t="s">
        <v>282</v>
      </c>
      <c r="C183" s="142" t="s">
        <v>77</v>
      </c>
      <c r="D183" s="99">
        <v>0</v>
      </c>
      <c r="E183" s="99">
        <v>0</v>
      </c>
      <c r="F183" s="99">
        <v>1</v>
      </c>
      <c r="G183" s="99">
        <v>1</v>
      </c>
      <c r="H183" s="99" t="s">
        <v>140</v>
      </c>
      <c r="I183" s="99" t="s">
        <v>456</v>
      </c>
      <c r="J183" s="127"/>
    </row>
    <row r="184" spans="1:10" ht="31.2" x14ac:dyDescent="0.3">
      <c r="A184" s="138"/>
      <c r="B184" s="61" t="s">
        <v>283</v>
      </c>
      <c r="C184" s="143"/>
      <c r="D184" s="99">
        <v>0</v>
      </c>
      <c r="E184" s="99">
        <v>0</v>
      </c>
      <c r="F184" s="99">
        <v>1</v>
      </c>
      <c r="G184" s="99">
        <v>1</v>
      </c>
      <c r="H184" s="99" t="s">
        <v>140</v>
      </c>
      <c r="I184" s="99" t="s">
        <v>456</v>
      </c>
      <c r="J184" s="127"/>
    </row>
    <row r="185" spans="1:10" ht="28.8" x14ac:dyDescent="0.3">
      <c r="A185" s="138"/>
      <c r="B185" s="61" t="s">
        <v>284</v>
      </c>
      <c r="C185" s="143"/>
      <c r="D185" s="99">
        <v>0</v>
      </c>
      <c r="E185" s="99">
        <v>0</v>
      </c>
      <c r="F185" s="99">
        <v>1</v>
      </c>
      <c r="G185" s="99">
        <v>1</v>
      </c>
      <c r="H185" s="99" t="s">
        <v>140</v>
      </c>
      <c r="I185" s="99" t="s">
        <v>456</v>
      </c>
      <c r="J185" s="127"/>
    </row>
    <row r="186" spans="1:10" ht="28.8" x14ac:dyDescent="0.3">
      <c r="A186" s="138"/>
      <c r="B186" s="61" t="s">
        <v>285</v>
      </c>
      <c r="C186" s="143"/>
      <c r="D186" s="99">
        <v>0</v>
      </c>
      <c r="E186" s="99">
        <v>0</v>
      </c>
      <c r="F186" s="99">
        <v>1</v>
      </c>
      <c r="G186" s="99">
        <v>1</v>
      </c>
      <c r="H186" s="99" t="s">
        <v>140</v>
      </c>
      <c r="I186" s="99" t="s">
        <v>456</v>
      </c>
      <c r="J186" s="127"/>
    </row>
    <row r="187" spans="1:10" ht="28.8" x14ac:dyDescent="0.3">
      <c r="A187" s="138"/>
      <c r="B187" s="61" t="s">
        <v>286</v>
      </c>
      <c r="C187" s="143"/>
      <c r="D187" s="99">
        <v>0</v>
      </c>
      <c r="E187" s="99">
        <v>0</v>
      </c>
      <c r="F187" s="99">
        <v>1</v>
      </c>
      <c r="G187" s="99">
        <v>1</v>
      </c>
      <c r="H187" s="99" t="s">
        <v>140</v>
      </c>
      <c r="I187" s="99" t="s">
        <v>456</v>
      </c>
      <c r="J187" s="127"/>
    </row>
    <row r="188" spans="1:10" ht="28.8" x14ac:dyDescent="0.3">
      <c r="A188" s="138"/>
      <c r="B188" s="61" t="s">
        <v>287</v>
      </c>
      <c r="C188" s="143"/>
      <c r="D188" s="99">
        <v>0</v>
      </c>
      <c r="E188" s="99">
        <v>0</v>
      </c>
      <c r="F188" s="99">
        <v>1</v>
      </c>
      <c r="G188" s="99">
        <v>1</v>
      </c>
      <c r="H188" s="99" t="s">
        <v>140</v>
      </c>
      <c r="I188" s="99" t="s">
        <v>456</v>
      </c>
      <c r="J188" s="127"/>
    </row>
    <row r="189" spans="1:10" ht="28.8" x14ac:dyDescent="0.3">
      <c r="A189" s="138"/>
      <c r="B189" s="61" t="s">
        <v>288</v>
      </c>
      <c r="C189" s="143"/>
      <c r="D189" s="99">
        <v>0</v>
      </c>
      <c r="E189" s="99">
        <v>0</v>
      </c>
      <c r="F189" s="99">
        <v>1</v>
      </c>
      <c r="G189" s="99">
        <v>1</v>
      </c>
      <c r="H189" s="99" t="s">
        <v>140</v>
      </c>
      <c r="I189" s="99" t="s">
        <v>456</v>
      </c>
      <c r="J189" s="127"/>
    </row>
    <row r="190" spans="1:10" ht="28.8" x14ac:dyDescent="0.3">
      <c r="A190" s="138"/>
      <c r="B190" s="61" t="s">
        <v>289</v>
      </c>
      <c r="C190" s="143"/>
      <c r="D190" s="99">
        <v>0</v>
      </c>
      <c r="E190" s="99">
        <v>0</v>
      </c>
      <c r="F190" s="99">
        <v>1</v>
      </c>
      <c r="G190" s="99">
        <v>1</v>
      </c>
      <c r="H190" s="99" t="s">
        <v>140</v>
      </c>
      <c r="I190" s="99" t="s">
        <v>456</v>
      </c>
      <c r="J190" s="127"/>
    </row>
    <row r="191" spans="1:10" ht="28.8" x14ac:dyDescent="0.3">
      <c r="A191" s="138"/>
      <c r="B191" s="61" t="s">
        <v>290</v>
      </c>
      <c r="C191" s="143"/>
      <c r="D191" s="99">
        <v>0</v>
      </c>
      <c r="E191" s="99">
        <v>0</v>
      </c>
      <c r="F191" s="99">
        <v>1</v>
      </c>
      <c r="G191" s="99">
        <v>1</v>
      </c>
      <c r="H191" s="99" t="s">
        <v>140</v>
      </c>
      <c r="I191" s="99" t="s">
        <v>456</v>
      </c>
      <c r="J191" s="127"/>
    </row>
    <row r="192" spans="1:10" ht="28.8" x14ac:dyDescent="0.3">
      <c r="A192" s="138"/>
      <c r="B192" s="61" t="s">
        <v>291</v>
      </c>
      <c r="C192" s="143"/>
      <c r="D192" s="99">
        <v>0</v>
      </c>
      <c r="E192" s="99">
        <v>0</v>
      </c>
      <c r="F192" s="99">
        <v>1</v>
      </c>
      <c r="G192" s="99">
        <v>1</v>
      </c>
      <c r="H192" s="99" t="s">
        <v>140</v>
      </c>
      <c r="I192" s="99" t="s">
        <v>456</v>
      </c>
      <c r="J192" s="127"/>
    </row>
    <row r="193" spans="1:10" ht="28.8" x14ac:dyDescent="0.3">
      <c r="A193" s="138"/>
      <c r="B193" s="61" t="s">
        <v>292</v>
      </c>
      <c r="C193" s="143"/>
      <c r="D193" s="99">
        <v>0</v>
      </c>
      <c r="E193" s="99">
        <v>0</v>
      </c>
      <c r="F193" s="99">
        <v>1</v>
      </c>
      <c r="G193" s="99">
        <v>1</v>
      </c>
      <c r="H193" s="99" t="s">
        <v>140</v>
      </c>
      <c r="I193" s="99" t="s">
        <v>456</v>
      </c>
      <c r="J193" s="127"/>
    </row>
    <row r="194" spans="1:10" ht="28.8" x14ac:dyDescent="0.3">
      <c r="A194" s="138"/>
      <c r="B194" s="61" t="s">
        <v>293</v>
      </c>
      <c r="C194" s="143"/>
      <c r="D194" s="99">
        <v>0</v>
      </c>
      <c r="E194" s="99">
        <v>0</v>
      </c>
      <c r="F194" s="99">
        <v>1</v>
      </c>
      <c r="G194" s="99">
        <v>1</v>
      </c>
      <c r="H194" s="99" t="s">
        <v>140</v>
      </c>
      <c r="I194" s="99" t="s">
        <v>456</v>
      </c>
      <c r="J194" s="127"/>
    </row>
    <row r="195" spans="1:10" ht="28.8" x14ac:dyDescent="0.3">
      <c r="A195" s="138"/>
      <c r="B195" s="61" t="s">
        <v>294</v>
      </c>
      <c r="C195" s="143"/>
      <c r="D195" s="99">
        <v>0</v>
      </c>
      <c r="E195" s="99">
        <v>0</v>
      </c>
      <c r="F195" s="99">
        <v>1</v>
      </c>
      <c r="G195" s="99">
        <v>1</v>
      </c>
      <c r="H195" s="99" t="s">
        <v>140</v>
      </c>
      <c r="I195" s="99" t="s">
        <v>456</v>
      </c>
      <c r="J195" s="127"/>
    </row>
    <row r="196" spans="1:10" ht="28.8" x14ac:dyDescent="0.3">
      <c r="A196" s="138"/>
      <c r="B196" s="61" t="s">
        <v>295</v>
      </c>
      <c r="C196" s="143"/>
      <c r="D196" s="99">
        <v>0</v>
      </c>
      <c r="E196" s="99">
        <v>0</v>
      </c>
      <c r="F196" s="99">
        <v>1</v>
      </c>
      <c r="G196" s="99">
        <v>1</v>
      </c>
      <c r="H196" s="99" t="s">
        <v>140</v>
      </c>
      <c r="I196" s="99" t="s">
        <v>456</v>
      </c>
      <c r="J196" s="127"/>
    </row>
    <row r="197" spans="1:10" ht="28.8" x14ac:dyDescent="0.3">
      <c r="A197" s="138"/>
      <c r="B197" s="61" t="s">
        <v>296</v>
      </c>
      <c r="C197" s="143"/>
      <c r="D197" s="99">
        <v>0</v>
      </c>
      <c r="E197" s="99">
        <v>0</v>
      </c>
      <c r="F197" s="99">
        <v>1</v>
      </c>
      <c r="G197" s="99">
        <v>1</v>
      </c>
      <c r="H197" s="99" t="s">
        <v>140</v>
      </c>
      <c r="I197" s="99" t="s">
        <v>456</v>
      </c>
      <c r="J197" s="127"/>
    </row>
    <row r="198" spans="1:10" ht="28.8" x14ac:dyDescent="0.3">
      <c r="A198" s="138"/>
      <c r="B198" s="61" t="s">
        <v>297</v>
      </c>
      <c r="C198" s="144"/>
      <c r="D198" s="99">
        <v>0</v>
      </c>
      <c r="E198" s="99">
        <v>0</v>
      </c>
      <c r="F198" s="99">
        <v>1</v>
      </c>
      <c r="G198" s="99">
        <v>1</v>
      </c>
      <c r="H198" s="99" t="s">
        <v>140</v>
      </c>
      <c r="I198" s="99" t="s">
        <v>456</v>
      </c>
      <c r="J198" s="127"/>
    </row>
    <row r="199" spans="1:10" ht="15.6" x14ac:dyDescent="0.3">
      <c r="A199" s="145" t="s">
        <v>433</v>
      </c>
      <c r="B199" s="42" t="s">
        <v>298</v>
      </c>
      <c r="C199" s="128" t="s">
        <v>125</v>
      </c>
      <c r="D199" s="99">
        <v>0</v>
      </c>
      <c r="E199" s="99">
        <v>4</v>
      </c>
      <c r="F199" s="99">
        <v>3</v>
      </c>
      <c r="G199" s="99">
        <v>3</v>
      </c>
      <c r="H199" s="99" t="s">
        <v>82</v>
      </c>
      <c r="I199" s="99" t="s">
        <v>299</v>
      </c>
      <c r="J199" s="127"/>
    </row>
    <row r="200" spans="1:10" ht="15.6" x14ac:dyDescent="0.3">
      <c r="A200" s="138"/>
      <c r="B200" s="42" t="s">
        <v>300</v>
      </c>
      <c r="C200" s="129"/>
      <c r="D200" s="99">
        <v>0</v>
      </c>
      <c r="E200" s="99">
        <v>4</v>
      </c>
      <c r="F200" s="99">
        <v>3</v>
      </c>
      <c r="G200" s="99">
        <v>3</v>
      </c>
      <c r="H200" s="99" t="s">
        <v>82</v>
      </c>
      <c r="I200" s="99" t="s">
        <v>299</v>
      </c>
      <c r="J200" s="127"/>
    </row>
    <row r="201" spans="1:10" ht="15.6" x14ac:dyDescent="0.3">
      <c r="A201" s="138"/>
      <c r="B201" s="42" t="s">
        <v>301</v>
      </c>
      <c r="C201" s="129"/>
      <c r="D201" s="99">
        <v>0</v>
      </c>
      <c r="E201" s="99">
        <v>4</v>
      </c>
      <c r="F201" s="99">
        <v>3</v>
      </c>
      <c r="G201" s="99">
        <v>3</v>
      </c>
      <c r="H201" s="99" t="s">
        <v>82</v>
      </c>
      <c r="I201" s="99" t="s">
        <v>299</v>
      </c>
      <c r="J201" s="127"/>
    </row>
    <row r="202" spans="1:10" ht="31.2" x14ac:dyDescent="0.3">
      <c r="A202" s="138"/>
      <c r="B202" s="42" t="s">
        <v>302</v>
      </c>
      <c r="C202" s="129"/>
      <c r="D202" s="99">
        <v>0</v>
      </c>
      <c r="E202" s="99">
        <v>4</v>
      </c>
      <c r="F202" s="99">
        <v>3</v>
      </c>
      <c r="G202" s="99">
        <v>3</v>
      </c>
      <c r="H202" s="99" t="s">
        <v>82</v>
      </c>
      <c r="I202" s="99" t="s">
        <v>299</v>
      </c>
      <c r="J202" s="127"/>
    </row>
    <row r="203" spans="1:10" ht="31.2" x14ac:dyDescent="0.3">
      <c r="A203" s="138"/>
      <c r="B203" s="42" t="s">
        <v>303</v>
      </c>
      <c r="C203" s="129"/>
      <c r="D203" s="99">
        <v>0</v>
      </c>
      <c r="E203" s="99">
        <v>4</v>
      </c>
      <c r="F203" s="99">
        <v>3</v>
      </c>
      <c r="G203" s="99">
        <v>3</v>
      </c>
      <c r="H203" s="99" t="s">
        <v>82</v>
      </c>
      <c r="I203" s="99" t="s">
        <v>299</v>
      </c>
      <c r="J203" s="127"/>
    </row>
    <row r="204" spans="1:10" ht="31.2" x14ac:dyDescent="0.3">
      <c r="A204" s="138"/>
      <c r="B204" s="42" t="s">
        <v>304</v>
      </c>
      <c r="C204" s="129"/>
      <c r="D204" s="99">
        <v>0</v>
      </c>
      <c r="E204" s="99">
        <v>4</v>
      </c>
      <c r="F204" s="99">
        <v>3</v>
      </c>
      <c r="G204" s="99">
        <v>3</v>
      </c>
      <c r="H204" s="99" t="s">
        <v>82</v>
      </c>
      <c r="I204" s="99" t="s">
        <v>299</v>
      </c>
      <c r="J204" s="127"/>
    </row>
    <row r="205" spans="1:10" ht="15.6" x14ac:dyDescent="0.3">
      <c r="A205" s="138"/>
      <c r="B205" s="42" t="s">
        <v>305</v>
      </c>
      <c r="C205" s="129"/>
      <c r="D205" s="99">
        <v>0</v>
      </c>
      <c r="E205" s="99">
        <v>4</v>
      </c>
      <c r="F205" s="99">
        <v>3</v>
      </c>
      <c r="G205" s="99">
        <v>3</v>
      </c>
      <c r="H205" s="99" t="s">
        <v>82</v>
      </c>
      <c r="I205" s="99" t="s">
        <v>299</v>
      </c>
      <c r="J205" s="127"/>
    </row>
    <row r="206" spans="1:10" ht="62.4" x14ac:dyDescent="0.3">
      <c r="A206" s="138"/>
      <c r="B206" s="42" t="s">
        <v>306</v>
      </c>
      <c r="C206" s="129"/>
      <c r="D206" s="99">
        <v>0</v>
      </c>
      <c r="E206" s="99">
        <v>4</v>
      </c>
      <c r="F206" s="99">
        <v>3</v>
      </c>
      <c r="G206" s="99">
        <v>3</v>
      </c>
      <c r="H206" s="99" t="s">
        <v>82</v>
      </c>
      <c r="I206" s="99" t="s">
        <v>299</v>
      </c>
      <c r="J206" s="127"/>
    </row>
    <row r="207" spans="1:10" ht="15.6" x14ac:dyDescent="0.3">
      <c r="A207" s="138" t="s">
        <v>434</v>
      </c>
      <c r="B207" s="56" t="s">
        <v>307</v>
      </c>
      <c r="C207" s="142" t="s">
        <v>61</v>
      </c>
      <c r="D207" s="99">
        <v>0</v>
      </c>
      <c r="E207" s="99">
        <v>0</v>
      </c>
      <c r="F207" s="99">
        <v>0</v>
      </c>
      <c r="G207" s="99">
        <v>0</v>
      </c>
      <c r="H207" s="99" t="s">
        <v>58</v>
      </c>
      <c r="I207" s="99"/>
      <c r="J207" s="98"/>
    </row>
    <row r="208" spans="1:10" ht="15.6" x14ac:dyDescent="0.3">
      <c r="A208" s="138"/>
      <c r="B208" s="56" t="s">
        <v>308</v>
      </c>
      <c r="C208" s="143"/>
      <c r="D208" s="99">
        <v>0</v>
      </c>
      <c r="E208" s="99">
        <v>0</v>
      </c>
      <c r="F208" s="99">
        <v>0</v>
      </c>
      <c r="G208" s="99">
        <v>0</v>
      </c>
      <c r="H208" s="99" t="s">
        <v>58</v>
      </c>
      <c r="I208" s="99"/>
      <c r="J208" s="98"/>
    </row>
    <row r="209" spans="1:10" ht="15.6" x14ac:dyDescent="0.3">
      <c r="A209" s="138"/>
      <c r="B209" s="56" t="s">
        <v>309</v>
      </c>
      <c r="C209" s="143"/>
      <c r="D209" s="99">
        <v>0</v>
      </c>
      <c r="E209" s="99">
        <v>0</v>
      </c>
      <c r="F209" s="99">
        <v>0</v>
      </c>
      <c r="G209" s="99">
        <v>0</v>
      </c>
      <c r="H209" s="99" t="s">
        <v>58</v>
      </c>
      <c r="I209" s="99"/>
      <c r="J209" s="98"/>
    </row>
    <row r="210" spans="1:10" ht="15.6" x14ac:dyDescent="0.3">
      <c r="A210" s="138"/>
      <c r="B210" s="56" t="s">
        <v>310</v>
      </c>
      <c r="C210" s="143"/>
      <c r="D210" s="99">
        <v>0</v>
      </c>
      <c r="E210" s="99">
        <v>0</v>
      </c>
      <c r="F210" s="99">
        <v>0</v>
      </c>
      <c r="G210" s="99">
        <v>0</v>
      </c>
      <c r="H210" s="99" t="s">
        <v>58</v>
      </c>
      <c r="I210" s="99"/>
      <c r="J210" s="98"/>
    </row>
    <row r="211" spans="1:10" ht="15.6" x14ac:dyDescent="0.3">
      <c r="A211" s="138"/>
      <c r="B211" s="56" t="s">
        <v>311</v>
      </c>
      <c r="C211" s="143"/>
      <c r="D211" s="99">
        <v>0</v>
      </c>
      <c r="E211" s="99">
        <v>0</v>
      </c>
      <c r="F211" s="99">
        <v>0</v>
      </c>
      <c r="G211" s="99">
        <v>0</v>
      </c>
      <c r="H211" s="99" t="s">
        <v>58</v>
      </c>
      <c r="I211" s="99"/>
      <c r="J211" s="98"/>
    </row>
    <row r="212" spans="1:10" ht="15.6" x14ac:dyDescent="0.3">
      <c r="A212" s="138"/>
      <c r="B212" s="56" t="s">
        <v>312</v>
      </c>
      <c r="C212" s="143"/>
      <c r="D212" s="99">
        <v>0</v>
      </c>
      <c r="E212" s="99">
        <v>0</v>
      </c>
      <c r="F212" s="99">
        <v>0</v>
      </c>
      <c r="G212" s="99">
        <v>0</v>
      </c>
      <c r="H212" s="99" t="s">
        <v>58</v>
      </c>
      <c r="I212" s="99"/>
      <c r="J212" s="98"/>
    </row>
    <row r="213" spans="1:10" ht="15.6" x14ac:dyDescent="0.3">
      <c r="A213" s="138"/>
      <c r="B213" s="56" t="s">
        <v>313</v>
      </c>
      <c r="C213" s="143"/>
      <c r="D213" s="99">
        <v>0</v>
      </c>
      <c r="E213" s="99">
        <v>0</v>
      </c>
      <c r="F213" s="99">
        <v>0</v>
      </c>
      <c r="G213" s="99">
        <v>0</v>
      </c>
      <c r="H213" s="99" t="s">
        <v>58</v>
      </c>
      <c r="I213" s="99"/>
      <c r="J213" s="98"/>
    </row>
    <row r="214" spans="1:10" ht="57.6" x14ac:dyDescent="0.3">
      <c r="A214" s="138" t="s">
        <v>435</v>
      </c>
      <c r="B214" s="56" t="s">
        <v>314</v>
      </c>
      <c r="C214" s="142" t="s">
        <v>65</v>
      </c>
      <c r="D214" s="99">
        <v>0</v>
      </c>
      <c r="E214" s="99">
        <v>4</v>
      </c>
      <c r="F214" s="99">
        <v>1</v>
      </c>
      <c r="G214" s="99">
        <v>1</v>
      </c>
      <c r="H214" s="99" t="s">
        <v>315</v>
      </c>
      <c r="I214" s="99" t="s">
        <v>316</v>
      </c>
      <c r="J214" s="127"/>
    </row>
    <row r="215" spans="1:10" ht="57.6" x14ac:dyDescent="0.3">
      <c r="A215" s="138"/>
      <c r="B215" s="56" t="s">
        <v>317</v>
      </c>
      <c r="C215" s="143"/>
      <c r="D215" s="99">
        <v>0</v>
      </c>
      <c r="E215" s="99">
        <v>4</v>
      </c>
      <c r="F215" s="99">
        <v>1</v>
      </c>
      <c r="G215" s="99">
        <v>1</v>
      </c>
      <c r="H215" s="99" t="s">
        <v>315</v>
      </c>
      <c r="I215" s="99" t="s">
        <v>316</v>
      </c>
      <c r="J215" s="127"/>
    </row>
    <row r="216" spans="1:10" ht="57.6" x14ac:dyDescent="0.3">
      <c r="A216" s="138"/>
      <c r="B216" s="56" t="s">
        <v>318</v>
      </c>
      <c r="C216" s="143"/>
      <c r="D216" s="99">
        <v>0</v>
      </c>
      <c r="E216" s="99">
        <v>4</v>
      </c>
      <c r="F216" s="99">
        <v>1</v>
      </c>
      <c r="G216" s="99">
        <v>1</v>
      </c>
      <c r="H216" s="99" t="s">
        <v>315</v>
      </c>
      <c r="I216" s="99" t="s">
        <v>316</v>
      </c>
      <c r="J216" s="127"/>
    </row>
    <row r="217" spans="1:10" ht="57.6" x14ac:dyDescent="0.3">
      <c r="A217" s="138"/>
      <c r="B217" s="56" t="s">
        <v>319</v>
      </c>
      <c r="C217" s="143"/>
      <c r="D217" s="99">
        <v>0</v>
      </c>
      <c r="E217" s="99">
        <v>4</v>
      </c>
      <c r="F217" s="99">
        <v>1</v>
      </c>
      <c r="G217" s="99">
        <v>1</v>
      </c>
      <c r="H217" s="99" t="s">
        <v>315</v>
      </c>
      <c r="I217" s="99" t="s">
        <v>316</v>
      </c>
      <c r="J217" s="127"/>
    </row>
    <row r="218" spans="1:10" ht="57.6" x14ac:dyDescent="0.3">
      <c r="A218" s="138"/>
      <c r="B218" s="56" t="s">
        <v>320</v>
      </c>
      <c r="C218" s="143"/>
      <c r="D218" s="99">
        <v>0</v>
      </c>
      <c r="E218" s="99">
        <v>4</v>
      </c>
      <c r="F218" s="99">
        <v>1</v>
      </c>
      <c r="G218" s="99">
        <v>1</v>
      </c>
      <c r="H218" s="99" t="s">
        <v>315</v>
      </c>
      <c r="I218" s="99" t="s">
        <v>316</v>
      </c>
      <c r="J218" s="127"/>
    </row>
    <row r="219" spans="1:10" ht="75.45" customHeight="1" x14ac:dyDescent="0.3">
      <c r="A219" s="138"/>
      <c r="B219" s="56" t="s">
        <v>321</v>
      </c>
      <c r="C219" s="143"/>
      <c r="D219" s="99">
        <v>0</v>
      </c>
      <c r="E219" s="99">
        <v>4</v>
      </c>
      <c r="F219" s="99">
        <v>1</v>
      </c>
      <c r="G219" s="99">
        <v>1</v>
      </c>
      <c r="H219" s="99" t="s">
        <v>315</v>
      </c>
      <c r="I219" s="99" t="s">
        <v>316</v>
      </c>
      <c r="J219" s="127"/>
    </row>
    <row r="220" spans="1:10" ht="57.6" x14ac:dyDescent="0.3">
      <c r="A220" s="138"/>
      <c r="B220" s="56" t="s">
        <v>322</v>
      </c>
      <c r="C220" s="143"/>
      <c r="D220" s="99">
        <v>0</v>
      </c>
      <c r="E220" s="99">
        <v>4</v>
      </c>
      <c r="F220" s="99">
        <v>1</v>
      </c>
      <c r="G220" s="99">
        <v>1</v>
      </c>
      <c r="H220" s="99" t="s">
        <v>315</v>
      </c>
      <c r="I220" s="99" t="s">
        <v>316</v>
      </c>
      <c r="J220" s="127"/>
    </row>
    <row r="221" spans="1:10" ht="64.95" customHeight="1" x14ac:dyDescent="0.3">
      <c r="A221" s="138"/>
      <c r="B221" s="56" t="s">
        <v>323</v>
      </c>
      <c r="C221" s="143"/>
      <c r="D221" s="99">
        <v>0</v>
      </c>
      <c r="E221" s="99">
        <v>4</v>
      </c>
      <c r="F221" s="99">
        <v>1</v>
      </c>
      <c r="G221" s="99">
        <v>1</v>
      </c>
      <c r="H221" s="99" t="s">
        <v>315</v>
      </c>
      <c r="I221" s="99" t="s">
        <v>316</v>
      </c>
      <c r="J221" s="127"/>
    </row>
    <row r="222" spans="1:10" ht="57.6" x14ac:dyDescent="0.3">
      <c r="A222" s="138"/>
      <c r="B222" s="56" t="s">
        <v>324</v>
      </c>
      <c r="C222" s="143"/>
      <c r="D222" s="99">
        <v>0</v>
      </c>
      <c r="E222" s="99">
        <v>4</v>
      </c>
      <c r="F222" s="99">
        <v>1</v>
      </c>
      <c r="G222" s="99">
        <v>1</v>
      </c>
      <c r="H222" s="99" t="s">
        <v>315</v>
      </c>
      <c r="I222" s="99" t="s">
        <v>316</v>
      </c>
      <c r="J222" s="127"/>
    </row>
    <row r="223" spans="1:10" ht="15.6" x14ac:dyDescent="0.3">
      <c r="A223" s="138" t="s">
        <v>436</v>
      </c>
      <c r="B223" s="61" t="s">
        <v>325</v>
      </c>
      <c r="C223" s="142" t="s">
        <v>9</v>
      </c>
      <c r="D223" s="99">
        <v>0</v>
      </c>
      <c r="E223" s="99">
        <v>3</v>
      </c>
      <c r="F223" s="99">
        <v>3</v>
      </c>
      <c r="G223" s="99">
        <v>3</v>
      </c>
      <c r="H223" s="99">
        <v>3</v>
      </c>
      <c r="I223" s="151" t="s">
        <v>326</v>
      </c>
      <c r="J223" s="127"/>
    </row>
    <row r="224" spans="1:10" ht="15.6" x14ac:dyDescent="0.3">
      <c r="A224" s="138"/>
      <c r="B224" s="61" t="s">
        <v>327</v>
      </c>
      <c r="C224" s="143"/>
      <c r="D224" s="99">
        <v>0</v>
      </c>
      <c r="E224" s="99">
        <v>3</v>
      </c>
      <c r="F224" s="99">
        <v>3</v>
      </c>
      <c r="G224" s="99">
        <v>3</v>
      </c>
      <c r="H224" s="99">
        <v>3</v>
      </c>
      <c r="I224" s="151"/>
      <c r="J224" s="127"/>
    </row>
    <row r="225" spans="1:13" ht="15.6" x14ac:dyDescent="0.3">
      <c r="A225" s="138"/>
      <c r="B225" s="61" t="s">
        <v>328</v>
      </c>
      <c r="C225" s="143"/>
      <c r="D225" s="99">
        <v>0</v>
      </c>
      <c r="E225" s="99">
        <v>3</v>
      </c>
      <c r="F225" s="99">
        <v>3</v>
      </c>
      <c r="G225" s="99">
        <v>3</v>
      </c>
      <c r="H225" s="99">
        <v>3</v>
      </c>
      <c r="I225" s="151"/>
      <c r="J225" s="127"/>
    </row>
    <row r="226" spans="1:13" ht="15.6" x14ac:dyDescent="0.3">
      <c r="A226" s="138"/>
      <c r="B226" s="61" t="s">
        <v>329</v>
      </c>
      <c r="C226" s="143"/>
      <c r="D226" s="99">
        <v>0</v>
      </c>
      <c r="E226" s="99">
        <v>3</v>
      </c>
      <c r="F226" s="99">
        <v>3</v>
      </c>
      <c r="G226" s="99">
        <v>3</v>
      </c>
      <c r="H226" s="99">
        <v>3</v>
      </c>
      <c r="I226" s="151"/>
      <c r="J226" s="127"/>
    </row>
    <row r="227" spans="1:13" ht="31.2" x14ac:dyDescent="0.3">
      <c r="A227" s="138"/>
      <c r="B227" s="61" t="s">
        <v>330</v>
      </c>
      <c r="C227" s="143"/>
      <c r="D227" s="99">
        <v>0</v>
      </c>
      <c r="E227" s="99">
        <v>3</v>
      </c>
      <c r="F227" s="99">
        <v>3</v>
      </c>
      <c r="G227" s="99">
        <v>3</v>
      </c>
      <c r="H227" s="99">
        <v>3</v>
      </c>
      <c r="I227" s="151"/>
      <c r="J227" s="127"/>
      <c r="L227" s="1"/>
      <c r="M227" s="1"/>
    </row>
    <row r="228" spans="1:13" ht="15.6" x14ac:dyDescent="0.3">
      <c r="A228" s="138"/>
      <c r="B228" s="61" t="s">
        <v>331</v>
      </c>
      <c r="C228" s="143"/>
      <c r="D228" s="99">
        <v>0</v>
      </c>
      <c r="E228" s="99">
        <v>3</v>
      </c>
      <c r="F228" s="99">
        <v>3</v>
      </c>
      <c r="G228" s="99">
        <v>3</v>
      </c>
      <c r="H228" s="99">
        <v>3</v>
      </c>
      <c r="I228" s="151"/>
      <c r="J228" s="127"/>
    </row>
    <row r="229" spans="1:13" ht="15.6" x14ac:dyDescent="0.3">
      <c r="A229" s="138"/>
      <c r="B229" s="61" t="s">
        <v>332</v>
      </c>
      <c r="C229" s="143"/>
      <c r="D229" s="99">
        <v>0</v>
      </c>
      <c r="E229" s="99">
        <v>3</v>
      </c>
      <c r="F229" s="99">
        <v>3</v>
      </c>
      <c r="G229" s="99">
        <v>3</v>
      </c>
      <c r="H229" s="99">
        <v>3</v>
      </c>
      <c r="I229" s="151"/>
      <c r="J229" s="127"/>
    </row>
    <row r="230" spans="1:13" ht="15.6" x14ac:dyDescent="0.3">
      <c r="A230" s="138"/>
      <c r="B230" s="61" t="s">
        <v>333</v>
      </c>
      <c r="C230" s="143"/>
      <c r="D230" s="99">
        <v>0</v>
      </c>
      <c r="E230" s="99">
        <v>3</v>
      </c>
      <c r="F230" s="99">
        <v>3</v>
      </c>
      <c r="G230" s="99">
        <v>3</v>
      </c>
      <c r="H230" s="99">
        <v>3</v>
      </c>
      <c r="I230" s="151"/>
      <c r="J230" s="127"/>
    </row>
    <row r="231" spans="1:13" ht="15.6" x14ac:dyDescent="0.3">
      <c r="A231" s="138"/>
      <c r="B231" s="61" t="s">
        <v>334</v>
      </c>
      <c r="C231" s="143"/>
      <c r="D231" s="99">
        <v>0</v>
      </c>
      <c r="E231" s="99">
        <v>3</v>
      </c>
      <c r="F231" s="99">
        <v>3</v>
      </c>
      <c r="G231" s="99">
        <v>3</v>
      </c>
      <c r="H231" s="99">
        <v>3</v>
      </c>
      <c r="I231" s="151"/>
      <c r="J231" s="127"/>
    </row>
    <row r="232" spans="1:13" ht="15.6" x14ac:dyDescent="0.3">
      <c r="A232" s="138"/>
      <c r="B232" s="61" t="s">
        <v>335</v>
      </c>
      <c r="C232" s="143"/>
      <c r="D232" s="99">
        <v>0</v>
      </c>
      <c r="E232" s="99">
        <v>3</v>
      </c>
      <c r="F232" s="99">
        <v>3</v>
      </c>
      <c r="G232" s="99">
        <v>3</v>
      </c>
      <c r="H232" s="99">
        <v>3</v>
      </c>
      <c r="I232" s="151"/>
      <c r="J232" s="127"/>
    </row>
    <row r="233" spans="1:13" ht="15.6" x14ac:dyDescent="0.3">
      <c r="A233" s="138"/>
      <c r="B233" s="61" t="s">
        <v>336</v>
      </c>
      <c r="C233" s="143"/>
      <c r="D233" s="99">
        <v>0</v>
      </c>
      <c r="E233" s="99">
        <v>3</v>
      </c>
      <c r="F233" s="99">
        <v>3</v>
      </c>
      <c r="G233" s="99">
        <v>3</v>
      </c>
      <c r="H233" s="99">
        <v>3</v>
      </c>
      <c r="I233" s="151"/>
      <c r="J233" s="127"/>
    </row>
    <row r="234" spans="1:13" ht="31.2" x14ac:dyDescent="0.3">
      <c r="A234" s="138"/>
      <c r="B234" s="61" t="s">
        <v>337</v>
      </c>
      <c r="C234" s="143"/>
      <c r="D234" s="99">
        <v>0</v>
      </c>
      <c r="E234" s="99">
        <v>3</v>
      </c>
      <c r="F234" s="99">
        <v>3</v>
      </c>
      <c r="G234" s="99">
        <v>3</v>
      </c>
      <c r="H234" s="99">
        <v>3</v>
      </c>
      <c r="I234" s="151"/>
      <c r="J234" s="127"/>
    </row>
    <row r="235" spans="1:13" ht="15.6" x14ac:dyDescent="0.3">
      <c r="A235" s="121"/>
      <c r="B235" s="66" t="s">
        <v>338</v>
      </c>
      <c r="C235" s="143"/>
      <c r="D235" s="99">
        <v>0</v>
      </c>
      <c r="E235" s="99">
        <v>3</v>
      </c>
      <c r="F235" s="99">
        <v>3</v>
      </c>
      <c r="G235" s="99">
        <v>3</v>
      </c>
      <c r="H235" s="99">
        <v>3</v>
      </c>
      <c r="I235" s="151"/>
      <c r="J235" s="127"/>
    </row>
    <row r="236" spans="1:13" ht="15.6" x14ac:dyDescent="0.3">
      <c r="A236" s="26"/>
      <c r="B236" s="3"/>
      <c r="C236" s="30"/>
      <c r="D236" s="31"/>
      <c r="E236" s="31"/>
      <c r="F236" s="31"/>
      <c r="G236" s="31"/>
      <c r="H236" s="70" t="s">
        <v>339</v>
      </c>
      <c r="I236" s="98"/>
      <c r="J236" s="98"/>
    </row>
    <row r="237" spans="1:13" x14ac:dyDescent="0.3">
      <c r="A237" s="32" t="s">
        <v>340</v>
      </c>
      <c r="B237" s="32">
        <f>COUNTIF(B2:B235,"*")</f>
        <v>234</v>
      </c>
      <c r="C237" s="33"/>
      <c r="D237" s="31">
        <f>COUNTIF(D2:D235,"1")</f>
        <v>7</v>
      </c>
      <c r="E237" s="31">
        <f>COUNTIF(E2:E235,"1")</f>
        <v>56</v>
      </c>
      <c r="F237" s="31">
        <f>COUNTIF(F2:F235,"1")</f>
        <v>89</v>
      </c>
      <c r="G237" s="31">
        <f>COUNTIF(G2:G235,"1")</f>
        <v>117</v>
      </c>
      <c r="H237" s="70">
        <v>1</v>
      </c>
      <c r="I237" s="98"/>
      <c r="J237" s="98"/>
    </row>
    <row r="238" spans="1:13" x14ac:dyDescent="0.3">
      <c r="A238" s="34" t="s">
        <v>341</v>
      </c>
      <c r="B238" s="34">
        <f>COUNTIF(A2:A235,"*")</f>
        <v>34</v>
      </c>
      <c r="C238" s="29"/>
      <c r="D238" s="31">
        <f>COUNTIF(D2:D235,"0")</f>
        <v>211</v>
      </c>
      <c r="E238" s="31">
        <f>COUNTIF(E2:E235,"0")</f>
        <v>71</v>
      </c>
      <c r="F238" s="31">
        <f>COUNTIF(F2:F235,"0")</f>
        <v>40</v>
      </c>
      <c r="G238" s="31">
        <f>COUNTIF(G2:G235,"0")</f>
        <v>25</v>
      </c>
      <c r="H238" s="70">
        <v>0</v>
      </c>
      <c r="I238" s="98"/>
      <c r="J238" s="98"/>
    </row>
    <row r="239" spans="1:13" x14ac:dyDescent="0.3">
      <c r="A239" s="29"/>
      <c r="B239" s="29"/>
      <c r="C239" s="29"/>
      <c r="D239" s="31">
        <f>COUNTIF(D2:D235,"3")</f>
        <v>5</v>
      </c>
      <c r="E239" s="31">
        <f>COUNTIF(E2:E235,"3")</f>
        <v>28</v>
      </c>
      <c r="F239" s="31">
        <f>COUNTIF(F2:F235,"3")</f>
        <v>62</v>
      </c>
      <c r="G239" s="31">
        <f>COUNTIF(G2:G235,"3")</f>
        <v>61</v>
      </c>
      <c r="H239" s="70">
        <v>3</v>
      </c>
      <c r="I239" s="98"/>
      <c r="J239" s="98"/>
    </row>
    <row r="240" spans="1:13" ht="31.2" x14ac:dyDescent="0.3">
      <c r="A240" s="35" t="s">
        <v>342</v>
      </c>
      <c r="B240" s="36">
        <f>COUNTIF(A2:A235,"*(*")</f>
        <v>24</v>
      </c>
      <c r="C240" s="31"/>
      <c r="D240" s="31">
        <f>COUNTIF(D2:D235,"4")</f>
        <v>2</v>
      </c>
      <c r="E240" s="31">
        <f>COUNTIF(E2:E235,"4")</f>
        <v>39</v>
      </c>
      <c r="F240" s="31">
        <f>COUNTIF(F2:F235,"4")</f>
        <v>21</v>
      </c>
      <c r="G240" s="31">
        <f>COUNTIF(G2:G235,"4")</f>
        <v>9</v>
      </c>
      <c r="H240" s="70">
        <v>4</v>
      </c>
      <c r="I240" s="98"/>
      <c r="J240" s="98"/>
    </row>
    <row r="241" spans="1:10" ht="15.6" x14ac:dyDescent="0.3">
      <c r="A241" s="27"/>
      <c r="B241" s="31"/>
      <c r="C241" s="31"/>
      <c r="D241" s="31">
        <f>COUNTIF(D2:D235,"2")</f>
        <v>9</v>
      </c>
      <c r="E241" s="31">
        <f>COUNTIF(E2:E235,"2")</f>
        <v>40</v>
      </c>
      <c r="F241" s="31">
        <f>COUNTIF(F2:F235,"2")</f>
        <v>22</v>
      </c>
      <c r="G241" s="31">
        <f>COUNTIF(G2:G235,"2")</f>
        <v>22</v>
      </c>
      <c r="H241" s="70">
        <v>2</v>
      </c>
      <c r="I241" s="98"/>
      <c r="J241" s="98"/>
    </row>
    <row r="242" spans="1:10" ht="15.6" x14ac:dyDescent="0.3">
      <c r="A242" s="1"/>
      <c r="B242" s="98"/>
      <c r="C242" s="98"/>
      <c r="D242" s="98"/>
      <c r="E242" s="98"/>
      <c r="F242" s="98"/>
      <c r="G242" s="98"/>
      <c r="H242" s="28"/>
      <c r="I242" s="98"/>
      <c r="J242" s="98"/>
    </row>
    <row r="243" spans="1:10" ht="15.6" x14ac:dyDescent="0.3">
      <c r="A243" s="1"/>
      <c r="B243" s="98"/>
      <c r="C243" s="98"/>
      <c r="D243" s="98"/>
      <c r="E243" s="98"/>
      <c r="F243" s="98"/>
      <c r="G243" s="98"/>
      <c r="H243" s="28"/>
      <c r="I243" s="98"/>
      <c r="J243" s="98"/>
    </row>
    <row r="245" spans="1:10" ht="15" thickBot="1" x14ac:dyDescent="0.35"/>
    <row r="246" spans="1:10" x14ac:dyDescent="0.3">
      <c r="H246" s="116" t="s">
        <v>343</v>
      </c>
      <c r="I246" s="117" t="s">
        <v>339</v>
      </c>
      <c r="J246" s="118"/>
    </row>
    <row r="247" spans="1:10" x14ac:dyDescent="0.3">
      <c r="H247" s="111">
        <f>COUNTIF(H2:H235,"*A*")</f>
        <v>77</v>
      </c>
      <c r="I247" s="29" t="s">
        <v>126</v>
      </c>
      <c r="J247" s="112" t="s">
        <v>344</v>
      </c>
    </row>
    <row r="248" spans="1:10" x14ac:dyDescent="0.3">
      <c r="H248" s="111">
        <f>COUNTIF(H2:H235,"*B*")</f>
        <v>53</v>
      </c>
      <c r="I248" s="29" t="s">
        <v>25</v>
      </c>
      <c r="J248" s="112" t="s">
        <v>345</v>
      </c>
    </row>
    <row r="249" spans="1:10" x14ac:dyDescent="0.3">
      <c r="H249" s="111">
        <f>COUNTIF(H2:H235,"*C*")</f>
        <v>91</v>
      </c>
      <c r="I249" s="29" t="s">
        <v>57</v>
      </c>
      <c r="J249" s="112" t="s">
        <v>346</v>
      </c>
    </row>
    <row r="250" spans="1:10" x14ac:dyDescent="0.3">
      <c r="H250" s="111">
        <f>COUNTIF(H2:H235,"*D*")</f>
        <v>32</v>
      </c>
      <c r="I250" s="29" t="s">
        <v>347</v>
      </c>
      <c r="J250" s="112" t="s">
        <v>348</v>
      </c>
    </row>
    <row r="251" spans="1:10" x14ac:dyDescent="0.3">
      <c r="H251" s="111">
        <f>COUNTIF(H2:H235,"*E*")</f>
        <v>1</v>
      </c>
      <c r="I251" s="29" t="s">
        <v>349</v>
      </c>
      <c r="J251" s="112" t="s">
        <v>350</v>
      </c>
    </row>
    <row r="252" spans="1:10" x14ac:dyDescent="0.3">
      <c r="H252" s="111">
        <f>COUNTIF(H2:H235,"*F*")</f>
        <v>25</v>
      </c>
      <c r="I252" s="29" t="s">
        <v>351</v>
      </c>
      <c r="J252" s="112" t="s">
        <v>352</v>
      </c>
    </row>
    <row r="253" spans="1:10" x14ac:dyDescent="0.3">
      <c r="H253" s="111">
        <f>COUNTIF(H2:H235,"*G*")</f>
        <v>28</v>
      </c>
      <c r="I253" s="29" t="s">
        <v>217</v>
      </c>
      <c r="J253" s="112" t="s">
        <v>353</v>
      </c>
    </row>
    <row r="254" spans="1:10" x14ac:dyDescent="0.3">
      <c r="H254" s="111">
        <f>COUNTIF(H2:H235,"*H*")</f>
        <v>6</v>
      </c>
      <c r="I254" s="29" t="s">
        <v>216</v>
      </c>
      <c r="J254" s="112" t="s">
        <v>354</v>
      </c>
    </row>
    <row r="255" spans="1:10" x14ac:dyDescent="0.3">
      <c r="H255" s="111">
        <f>COUNTIF(H2:H235,"*I*")</f>
        <v>15</v>
      </c>
      <c r="I255" s="29" t="s">
        <v>51</v>
      </c>
      <c r="J255" s="112" t="s">
        <v>355</v>
      </c>
    </row>
    <row r="256" spans="1:10" x14ac:dyDescent="0.3">
      <c r="H256" s="111">
        <f>COUNTIF(H2:H235,"*J*")</f>
        <v>71</v>
      </c>
      <c r="I256" s="29" t="s">
        <v>66</v>
      </c>
      <c r="J256" s="112" t="s">
        <v>356</v>
      </c>
    </row>
    <row r="257" spans="1:12" x14ac:dyDescent="0.3">
      <c r="H257" s="111">
        <f>COUNTIF(H2:H235, "*K*")</f>
        <v>27</v>
      </c>
      <c r="I257" s="29" t="s">
        <v>50</v>
      </c>
      <c r="J257" s="112" t="s">
        <v>357</v>
      </c>
    </row>
    <row r="258" spans="1:12" x14ac:dyDescent="0.3">
      <c r="A258" s="73" t="s">
        <v>358</v>
      </c>
      <c r="B258" s="82"/>
      <c r="C258" s="88"/>
      <c r="H258" s="111">
        <f>COUNTIF(H2:H235,"0")</f>
        <v>16</v>
      </c>
      <c r="I258" s="109">
        <v>0</v>
      </c>
      <c r="J258" s="110" t="s">
        <v>359</v>
      </c>
    </row>
    <row r="259" spans="1:12" ht="28.8" x14ac:dyDescent="0.3">
      <c r="A259" s="74" t="s">
        <v>360</v>
      </c>
      <c r="B259" s="83" t="s">
        <v>361</v>
      </c>
      <c r="C259" s="88"/>
      <c r="H259" s="111">
        <f>COUNTIF(H2:H235,"1")</f>
        <v>0</v>
      </c>
      <c r="I259" s="109">
        <v>1</v>
      </c>
      <c r="J259" s="110" t="s">
        <v>362</v>
      </c>
    </row>
    <row r="260" spans="1:12" ht="28.8" x14ac:dyDescent="0.3">
      <c r="A260" s="75" t="s">
        <v>363</v>
      </c>
      <c r="B260" s="84" t="s">
        <v>364</v>
      </c>
      <c r="C260" s="89"/>
      <c r="H260" s="111">
        <f>COUNTIF(H2:H235,"2")</f>
        <v>16</v>
      </c>
      <c r="I260" s="109">
        <v>2</v>
      </c>
      <c r="J260" s="110" t="s">
        <v>365</v>
      </c>
    </row>
    <row r="261" spans="1:12" ht="57.6" x14ac:dyDescent="0.3">
      <c r="A261" s="75" t="s">
        <v>366</v>
      </c>
      <c r="B261" s="84" t="s">
        <v>367</v>
      </c>
      <c r="C261" s="89"/>
      <c r="H261" s="111">
        <f>COUNTIF(H2:H235,"3")</f>
        <v>30</v>
      </c>
      <c r="I261" s="109">
        <v>3</v>
      </c>
      <c r="J261" s="110" t="s">
        <v>368</v>
      </c>
    </row>
    <row r="262" spans="1:12" ht="58.2" thickBot="1" x14ac:dyDescent="0.35">
      <c r="A262" s="74" t="s">
        <v>369</v>
      </c>
      <c r="B262" s="83" t="s">
        <v>370</v>
      </c>
      <c r="C262" s="88"/>
      <c r="H262" s="113">
        <f>COUNTIF(H2:H235,"4")</f>
        <v>0</v>
      </c>
      <c r="I262" s="114">
        <v>4</v>
      </c>
      <c r="J262" s="115" t="s">
        <v>356</v>
      </c>
    </row>
    <row r="263" spans="1:12" x14ac:dyDescent="0.3">
      <c r="A263" s="74" t="s">
        <v>371</v>
      </c>
      <c r="B263" s="83" t="s">
        <v>372</v>
      </c>
      <c r="C263" s="88"/>
    </row>
    <row r="264" spans="1:12" x14ac:dyDescent="0.3">
      <c r="A264" s="74" t="s">
        <v>373</v>
      </c>
      <c r="B264" s="83" t="s">
        <v>374</v>
      </c>
      <c r="C264" s="88"/>
      <c r="H264" s="4"/>
      <c r="I264" s="4"/>
    </row>
    <row r="265" spans="1:12" ht="43.2" x14ac:dyDescent="0.3">
      <c r="A265" s="74" t="s">
        <v>375</v>
      </c>
      <c r="B265" s="83" t="s">
        <v>376</v>
      </c>
      <c r="C265" s="88"/>
    </row>
    <row r="266" spans="1:12" ht="28.8" x14ac:dyDescent="0.3">
      <c r="A266" s="78" t="s">
        <v>377</v>
      </c>
      <c r="B266" s="85" t="s">
        <v>378</v>
      </c>
      <c r="C266" s="90"/>
      <c r="D266" s="81"/>
      <c r="E266" s="80"/>
      <c r="F266" s="80"/>
    </row>
    <row r="267" spans="1:12" ht="43.8" thickBot="1" x14ac:dyDescent="0.35">
      <c r="A267" s="74" t="s">
        <v>379</v>
      </c>
      <c r="B267" s="83" t="s">
        <v>380</v>
      </c>
      <c r="C267" s="88"/>
    </row>
    <row r="268" spans="1:12" ht="43.8" thickBot="1" x14ac:dyDescent="0.35">
      <c r="A268" s="77" t="s">
        <v>381</v>
      </c>
      <c r="B268" s="86" t="s">
        <v>382</v>
      </c>
      <c r="C268" s="88"/>
      <c r="J268" s="119" t="s">
        <v>383</v>
      </c>
      <c r="K268" s="120"/>
      <c r="L268" s="107" t="s">
        <v>455</v>
      </c>
    </row>
    <row r="269" spans="1:12" x14ac:dyDescent="0.3">
      <c r="A269" s="79" t="s">
        <v>384</v>
      </c>
      <c r="B269" s="87">
        <f>COUNTIF(A259:A268,"*")</f>
        <v>10</v>
      </c>
      <c r="C269" s="88"/>
      <c r="J269" s="11" t="s">
        <v>339</v>
      </c>
      <c r="K269" s="105" t="s">
        <v>385</v>
      </c>
      <c r="L269" s="106" t="s">
        <v>386</v>
      </c>
    </row>
    <row r="270" spans="1:12" x14ac:dyDescent="0.3">
      <c r="A270" s="76" t="s">
        <v>387</v>
      </c>
      <c r="J270" s="8" t="s">
        <v>57</v>
      </c>
      <c r="K270" s="6" t="s">
        <v>346</v>
      </c>
      <c r="L270" s="9">
        <f>(H249/172)*100</f>
        <v>52.906976744186053</v>
      </c>
    </row>
    <row r="271" spans="1:12" x14ac:dyDescent="0.3">
      <c r="A271" s="77" t="s">
        <v>388</v>
      </c>
      <c r="J271" s="8" t="s">
        <v>126</v>
      </c>
      <c r="K271" s="6" t="s">
        <v>344</v>
      </c>
      <c r="L271" s="9">
        <f>(H247/172)*100</f>
        <v>44.767441860465119</v>
      </c>
    </row>
    <row r="272" spans="1:12" x14ac:dyDescent="0.3">
      <c r="J272" s="8" t="s">
        <v>25</v>
      </c>
      <c r="K272" s="6" t="s">
        <v>345</v>
      </c>
      <c r="L272" s="9">
        <f>(H248/172)*100</f>
        <v>30.813953488372093</v>
      </c>
    </row>
    <row r="273" spans="1:12" ht="15" thickBot="1" x14ac:dyDescent="0.35">
      <c r="J273" s="92" t="s">
        <v>347</v>
      </c>
      <c r="K273" s="23" t="s">
        <v>348</v>
      </c>
      <c r="L273" s="24">
        <f>(H250/172)*100</f>
        <v>18.604651162790699</v>
      </c>
    </row>
    <row r="274" spans="1:12" ht="15.6" x14ac:dyDescent="0.3">
      <c r="A274" s="71" t="s">
        <v>389</v>
      </c>
      <c r="B274" s="71" t="s">
        <v>339</v>
      </c>
      <c r="J274" s="93" t="s">
        <v>66</v>
      </c>
      <c r="K274" s="25" t="s">
        <v>356</v>
      </c>
      <c r="L274" s="19">
        <f>(H256/172)*100</f>
        <v>41.279069767441861</v>
      </c>
    </row>
    <row r="275" spans="1:12" ht="15" thickBot="1" x14ac:dyDescent="0.35">
      <c r="A275" s="72" t="s">
        <v>359</v>
      </c>
      <c r="B275" s="6">
        <v>0</v>
      </c>
      <c r="J275" s="94" t="s">
        <v>217</v>
      </c>
      <c r="K275" s="6" t="s">
        <v>390</v>
      </c>
      <c r="L275" s="9">
        <f>(H253/172)*100</f>
        <v>16.279069767441861</v>
      </c>
    </row>
    <row r="276" spans="1:12" ht="15" thickBot="1" x14ac:dyDescent="0.35">
      <c r="A276" s="72" t="s">
        <v>362</v>
      </c>
      <c r="B276" s="6">
        <v>1</v>
      </c>
      <c r="H276" s="20" t="s">
        <v>385</v>
      </c>
      <c r="I276" s="21" t="s">
        <v>391</v>
      </c>
      <c r="J276" s="95" t="s">
        <v>50</v>
      </c>
      <c r="K276" s="6" t="s">
        <v>392</v>
      </c>
      <c r="L276" s="9">
        <f>(H257/172)*100</f>
        <v>15.697674418604651</v>
      </c>
    </row>
    <row r="277" spans="1:12" x14ac:dyDescent="0.3">
      <c r="A277" s="72" t="s">
        <v>365</v>
      </c>
      <c r="B277" s="6">
        <v>2</v>
      </c>
      <c r="H277" s="11" t="s">
        <v>393</v>
      </c>
      <c r="I277" s="22">
        <v>53</v>
      </c>
      <c r="J277" s="95" t="s">
        <v>351</v>
      </c>
      <c r="K277" s="6" t="s">
        <v>352</v>
      </c>
      <c r="L277" s="9">
        <f>(H252/172)*100</f>
        <v>14.534883720930234</v>
      </c>
    </row>
    <row r="278" spans="1:12" x14ac:dyDescent="0.3">
      <c r="A278" s="72" t="s">
        <v>368</v>
      </c>
      <c r="B278" s="6">
        <v>3</v>
      </c>
      <c r="H278" s="8" t="s">
        <v>344</v>
      </c>
      <c r="I278" s="17">
        <v>44.8</v>
      </c>
      <c r="J278" s="95" t="s">
        <v>51</v>
      </c>
      <c r="K278" s="6" t="s">
        <v>52</v>
      </c>
      <c r="L278" s="9">
        <f>(H255/172)*100</f>
        <v>8.720930232558139</v>
      </c>
    </row>
    <row r="279" spans="1:12" x14ac:dyDescent="0.3">
      <c r="A279" s="72" t="s">
        <v>356</v>
      </c>
      <c r="B279" s="6">
        <v>4</v>
      </c>
      <c r="H279" s="8" t="s">
        <v>394</v>
      </c>
      <c r="I279" s="17">
        <v>30.8</v>
      </c>
      <c r="J279" s="95" t="s">
        <v>216</v>
      </c>
      <c r="K279" s="6" t="s">
        <v>395</v>
      </c>
      <c r="L279" s="9">
        <f>(H254/172)*100</f>
        <v>3.4883720930232558</v>
      </c>
    </row>
    <row r="280" spans="1:12" ht="15" thickBot="1" x14ac:dyDescent="0.35">
      <c r="H280" s="10" t="s">
        <v>396</v>
      </c>
      <c r="I280" s="18">
        <v>18.600000000000001</v>
      </c>
      <c r="J280" s="96" t="s">
        <v>349</v>
      </c>
      <c r="K280" s="13" t="s">
        <v>397</v>
      </c>
      <c r="L280" s="14">
        <f>(H251/172)*100</f>
        <v>0.58139534883720934</v>
      </c>
    </row>
    <row r="281" spans="1:12" ht="15" thickBot="1" x14ac:dyDescent="0.35">
      <c r="A281" s="5" t="s">
        <v>398</v>
      </c>
      <c r="B281" s="5" t="s">
        <v>339</v>
      </c>
      <c r="I281" s="12"/>
    </row>
    <row r="282" spans="1:12" x14ac:dyDescent="0.3">
      <c r="A282" s="6" t="s">
        <v>399</v>
      </c>
      <c r="B282" s="6" t="s">
        <v>125</v>
      </c>
      <c r="H282" s="15" t="s">
        <v>385</v>
      </c>
      <c r="I282" s="16" t="s">
        <v>400</v>
      </c>
    </row>
    <row r="283" spans="1:12" x14ac:dyDescent="0.3">
      <c r="A283" s="6" t="s">
        <v>401</v>
      </c>
      <c r="B283" s="6" t="s">
        <v>9</v>
      </c>
      <c r="H283" s="8" t="s">
        <v>393</v>
      </c>
      <c r="I283" s="9">
        <f>H249</f>
        <v>91</v>
      </c>
    </row>
    <row r="284" spans="1:12" x14ac:dyDescent="0.3">
      <c r="A284" s="6" t="s">
        <v>402</v>
      </c>
      <c r="B284" s="6" t="s">
        <v>70</v>
      </c>
      <c r="H284" s="8" t="s">
        <v>344</v>
      </c>
      <c r="I284" s="9">
        <f>H247</f>
        <v>77</v>
      </c>
    </row>
    <row r="285" spans="1:12" x14ac:dyDescent="0.3">
      <c r="A285" s="6" t="s">
        <v>403</v>
      </c>
      <c r="B285" s="6" t="s">
        <v>61</v>
      </c>
      <c r="H285" s="8" t="s">
        <v>394</v>
      </c>
      <c r="I285" s="9">
        <f>H248</f>
        <v>53</v>
      </c>
    </row>
    <row r="286" spans="1:12" ht="15" thickBot="1" x14ac:dyDescent="0.35">
      <c r="A286" s="6" t="s">
        <v>404</v>
      </c>
      <c r="B286" s="6" t="s">
        <v>65</v>
      </c>
      <c r="H286" s="10" t="s">
        <v>396</v>
      </c>
      <c r="I286" s="14">
        <f>H250</f>
        <v>32</v>
      </c>
    </row>
    <row r="287" spans="1:12" x14ac:dyDescent="0.3">
      <c r="A287" s="6" t="s">
        <v>405</v>
      </c>
      <c r="B287" s="6" t="s">
        <v>77</v>
      </c>
    </row>
    <row r="288" spans="1:12" x14ac:dyDescent="0.3">
      <c r="A288" s="6" t="s">
        <v>406</v>
      </c>
      <c r="B288" s="6" t="s">
        <v>133</v>
      </c>
    </row>
    <row r="289" spans="1:2" x14ac:dyDescent="0.3">
      <c r="A289" s="6" t="s">
        <v>407</v>
      </c>
      <c r="B289" s="6" t="s">
        <v>46</v>
      </c>
    </row>
    <row r="290" spans="1:2" x14ac:dyDescent="0.3">
      <c r="A290" s="6" t="s">
        <v>408</v>
      </c>
      <c r="B290" s="6" t="s">
        <v>109</v>
      </c>
    </row>
  </sheetData>
  <mergeCells count="103">
    <mergeCell ref="A223:A235"/>
    <mergeCell ref="C223:C235"/>
    <mergeCell ref="I223:I235"/>
    <mergeCell ref="J223:J235"/>
    <mergeCell ref="A199:A206"/>
    <mergeCell ref="C199:C206"/>
    <mergeCell ref="J199:J206"/>
    <mergeCell ref="A207:A213"/>
    <mergeCell ref="C207:C213"/>
    <mergeCell ref="A214:A222"/>
    <mergeCell ref="C214:C222"/>
    <mergeCell ref="J214:J222"/>
    <mergeCell ref="A177:A182"/>
    <mergeCell ref="C177:C182"/>
    <mergeCell ref="I177:I182"/>
    <mergeCell ref="J177:J182"/>
    <mergeCell ref="A183:A198"/>
    <mergeCell ref="C183:C198"/>
    <mergeCell ref="J183:J198"/>
    <mergeCell ref="A166:A170"/>
    <mergeCell ref="C166:C170"/>
    <mergeCell ref="A171:A176"/>
    <mergeCell ref="C171:C176"/>
    <mergeCell ref="I171:I176"/>
    <mergeCell ref="J171:J176"/>
    <mergeCell ref="A156:A162"/>
    <mergeCell ref="C156:C162"/>
    <mergeCell ref="I156:I162"/>
    <mergeCell ref="J156:J162"/>
    <mergeCell ref="A163:A165"/>
    <mergeCell ref="C163:C165"/>
    <mergeCell ref="A138:A143"/>
    <mergeCell ref="C138:C143"/>
    <mergeCell ref="J138:J143"/>
    <mergeCell ref="A144:A155"/>
    <mergeCell ref="C144:C155"/>
    <mergeCell ref="J144:J146"/>
    <mergeCell ref="J147:J148"/>
    <mergeCell ref="J149:J152"/>
    <mergeCell ref="J154:J155"/>
    <mergeCell ref="A129:A137"/>
    <mergeCell ref="C129:C137"/>
    <mergeCell ref="J129:J137"/>
    <mergeCell ref="A101:A107"/>
    <mergeCell ref="C101:C107"/>
    <mergeCell ref="I101:I107"/>
    <mergeCell ref="J101:J107"/>
    <mergeCell ref="A108:A118"/>
    <mergeCell ref="C108:C118"/>
    <mergeCell ref="J112:J116"/>
    <mergeCell ref="J117:J118"/>
    <mergeCell ref="C66:C68"/>
    <mergeCell ref="J66:J68"/>
    <mergeCell ref="A69:A73"/>
    <mergeCell ref="C69:C73"/>
    <mergeCell ref="A74:A82"/>
    <mergeCell ref="C74:C82"/>
    <mergeCell ref="A119:A128"/>
    <mergeCell ref="C119:C128"/>
    <mergeCell ref="J119:J128"/>
    <mergeCell ref="A2:A11"/>
    <mergeCell ref="C2:C11"/>
    <mergeCell ref="J2:J11"/>
    <mergeCell ref="A12:A16"/>
    <mergeCell ref="C12:C16"/>
    <mergeCell ref="A17:A19"/>
    <mergeCell ref="C17:C19"/>
    <mergeCell ref="K38:K45"/>
    <mergeCell ref="A46:A54"/>
    <mergeCell ref="C46:C54"/>
    <mergeCell ref="J46:J54"/>
    <mergeCell ref="A33:A34"/>
    <mergeCell ref="C33:C34"/>
    <mergeCell ref="J33:J34"/>
    <mergeCell ref="A35:A37"/>
    <mergeCell ref="C35:C37"/>
    <mergeCell ref="J35:J37"/>
    <mergeCell ref="A38:A45"/>
    <mergeCell ref="C38:C45"/>
    <mergeCell ref="J268:K268"/>
    <mergeCell ref="A20:A26"/>
    <mergeCell ref="C20:C26"/>
    <mergeCell ref="J20:J26"/>
    <mergeCell ref="A27:A30"/>
    <mergeCell ref="C27:C30"/>
    <mergeCell ref="A31:A32"/>
    <mergeCell ref="C31:C32"/>
    <mergeCell ref="J31:J32"/>
    <mergeCell ref="A55:A56"/>
    <mergeCell ref="C55:C56"/>
    <mergeCell ref="J55:J56"/>
    <mergeCell ref="A57:A65"/>
    <mergeCell ref="C57:C65"/>
    <mergeCell ref="J57:J65"/>
    <mergeCell ref="A83:A86"/>
    <mergeCell ref="C83:C86"/>
    <mergeCell ref="A87:A92"/>
    <mergeCell ref="C87:C92"/>
    <mergeCell ref="J87:J92"/>
    <mergeCell ref="A93:A100"/>
    <mergeCell ref="C93:C100"/>
    <mergeCell ref="J93:J100"/>
    <mergeCell ref="A66:A68"/>
  </mergeCells>
  <conditionalFormatting sqref="D1 D242:D1048576">
    <cfRule type="cellIs" dxfId="2" priority="2" operator="equal">
      <formula>4</formula>
    </cfRule>
    <cfRule type="cellIs" dxfId="1" priority="3" operator="equal">
      <formula>1</formula>
    </cfRule>
  </conditionalFormatting>
  <conditionalFormatting sqref="E2:E29 E235">
    <cfRule type="cellIs" dxfId="0" priority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88DE-6128-4188-A7D7-6921000EAFB3}">
  <dimension ref="A1:G23"/>
  <sheetViews>
    <sheetView zoomScale="70" zoomScaleNormal="70" workbookViewId="0">
      <selection activeCell="K12" sqref="K12"/>
    </sheetView>
  </sheetViews>
  <sheetFormatPr defaultRowHeight="14.4" x14ac:dyDescent="0.3"/>
  <cols>
    <col min="1" max="1" width="12.44140625" customWidth="1"/>
    <col min="5" max="5" width="54.44140625" bestFit="1" customWidth="1"/>
  </cols>
  <sheetData>
    <row r="1" spans="1:7" ht="15.6" x14ac:dyDescent="0.3">
      <c r="A1" s="71" t="s">
        <v>389</v>
      </c>
      <c r="B1" s="71" t="s">
        <v>339</v>
      </c>
      <c r="C1" s="1"/>
      <c r="E1" s="27" t="s">
        <v>409</v>
      </c>
      <c r="F1" s="37" t="s">
        <v>339</v>
      </c>
    </row>
    <row r="2" spans="1:7" x14ac:dyDescent="0.3">
      <c r="A2" s="72" t="s">
        <v>359</v>
      </c>
      <c r="B2" s="6">
        <v>0</v>
      </c>
      <c r="E2" s="2" t="s">
        <v>344</v>
      </c>
      <c r="F2" s="6" t="s">
        <v>126</v>
      </c>
    </row>
    <row r="3" spans="1:7" ht="57.6" x14ac:dyDescent="0.3">
      <c r="A3" s="72" t="s">
        <v>362</v>
      </c>
      <c r="B3" s="6">
        <v>1</v>
      </c>
      <c r="E3" s="38" t="s">
        <v>345</v>
      </c>
      <c r="F3" s="6" t="s">
        <v>25</v>
      </c>
      <c r="G3" s="108" t="s">
        <v>410</v>
      </c>
    </row>
    <row r="4" spans="1:7" x14ac:dyDescent="0.3">
      <c r="A4" s="72" t="s">
        <v>365</v>
      </c>
      <c r="B4" s="6">
        <v>2</v>
      </c>
      <c r="E4" s="38" t="s">
        <v>346</v>
      </c>
      <c r="F4" s="6" t="s">
        <v>57</v>
      </c>
      <c r="G4" s="100"/>
    </row>
    <row r="5" spans="1:7" x14ac:dyDescent="0.3">
      <c r="A5" s="72" t="s">
        <v>368</v>
      </c>
      <c r="B5" s="6">
        <v>3</v>
      </c>
      <c r="E5" s="38" t="s">
        <v>348</v>
      </c>
      <c r="F5" s="6" t="s">
        <v>347</v>
      </c>
    </row>
    <row r="6" spans="1:7" x14ac:dyDescent="0.3">
      <c r="A6" s="72" t="s">
        <v>356</v>
      </c>
      <c r="B6" s="6">
        <v>4</v>
      </c>
      <c r="E6" s="38" t="s">
        <v>350</v>
      </c>
      <c r="F6" s="6" t="s">
        <v>349</v>
      </c>
    </row>
    <row r="7" spans="1:7" x14ac:dyDescent="0.3">
      <c r="E7" s="38" t="s">
        <v>352</v>
      </c>
      <c r="F7" s="6" t="s">
        <v>351</v>
      </c>
    </row>
    <row r="8" spans="1:7" x14ac:dyDescent="0.3">
      <c r="E8" s="38" t="s">
        <v>353</v>
      </c>
      <c r="F8" s="6" t="s">
        <v>217</v>
      </c>
    </row>
    <row r="9" spans="1:7" x14ac:dyDescent="0.3">
      <c r="E9" s="38" t="s">
        <v>354</v>
      </c>
      <c r="F9" s="6" t="s">
        <v>216</v>
      </c>
    </row>
    <row r="10" spans="1:7" x14ac:dyDescent="0.3">
      <c r="E10" s="38" t="s">
        <v>355</v>
      </c>
      <c r="F10" s="6" t="s">
        <v>51</v>
      </c>
    </row>
    <row r="11" spans="1:7" x14ac:dyDescent="0.3">
      <c r="E11" s="38" t="s">
        <v>356</v>
      </c>
      <c r="F11" s="6" t="s">
        <v>66</v>
      </c>
    </row>
    <row r="12" spans="1:7" x14ac:dyDescent="0.3">
      <c r="E12" s="38" t="s">
        <v>357</v>
      </c>
      <c r="F12" s="6" t="s">
        <v>50</v>
      </c>
    </row>
    <row r="14" spans="1:7" x14ac:dyDescent="0.3">
      <c r="E14" s="5" t="s">
        <v>398</v>
      </c>
      <c r="F14" s="5" t="s">
        <v>339</v>
      </c>
    </row>
    <row r="15" spans="1:7" x14ac:dyDescent="0.3">
      <c r="E15" s="6" t="s">
        <v>399</v>
      </c>
      <c r="F15" s="6" t="s">
        <v>125</v>
      </c>
    </row>
    <row r="16" spans="1:7" x14ac:dyDescent="0.3">
      <c r="E16" s="6" t="s">
        <v>401</v>
      </c>
      <c r="F16" s="6" t="s">
        <v>9</v>
      </c>
    </row>
    <row r="17" spans="5:6" x14ac:dyDescent="0.3">
      <c r="E17" s="6" t="s">
        <v>402</v>
      </c>
      <c r="F17" s="6" t="s">
        <v>70</v>
      </c>
    </row>
    <row r="18" spans="5:6" x14ac:dyDescent="0.3">
      <c r="E18" s="6" t="s">
        <v>403</v>
      </c>
      <c r="F18" s="6" t="s">
        <v>61</v>
      </c>
    </row>
    <row r="19" spans="5:6" x14ac:dyDescent="0.3">
      <c r="E19" s="6" t="s">
        <v>404</v>
      </c>
      <c r="F19" s="6" t="s">
        <v>65</v>
      </c>
    </row>
    <row r="20" spans="5:6" x14ac:dyDescent="0.3">
      <c r="E20" s="6" t="s">
        <v>405</v>
      </c>
      <c r="F20" s="6" t="s">
        <v>77</v>
      </c>
    </row>
    <row r="21" spans="5:6" x14ac:dyDescent="0.3">
      <c r="E21" s="6" t="s">
        <v>406</v>
      </c>
      <c r="F21" s="6" t="s">
        <v>133</v>
      </c>
    </row>
    <row r="22" spans="5:6" x14ac:dyDescent="0.3">
      <c r="E22" s="6" t="s">
        <v>407</v>
      </c>
      <c r="F22" s="6" t="s">
        <v>46</v>
      </c>
    </row>
    <row r="23" spans="5:6" x14ac:dyDescent="0.3">
      <c r="E23" s="6" t="s">
        <v>408</v>
      </c>
      <c r="F23" s="6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D77A3-C263-4B99-BDD2-146A76C5B40B}">
  <dimension ref="B1:F4"/>
  <sheetViews>
    <sheetView tabSelected="1" workbookViewId="0">
      <selection activeCell="F3" sqref="F3"/>
    </sheetView>
  </sheetViews>
  <sheetFormatPr defaultRowHeight="14.4" x14ac:dyDescent="0.3"/>
  <cols>
    <col min="2" max="2" width="18" customWidth="1"/>
    <col min="3" max="3" width="20.44140625" customWidth="1"/>
    <col min="4" max="4" width="18.77734375" customWidth="1"/>
    <col min="5" max="5" width="27.21875" customWidth="1"/>
    <col min="6" max="6" width="23.44140625" customWidth="1"/>
  </cols>
  <sheetData>
    <row r="1" spans="2:6" x14ac:dyDescent="0.3">
      <c r="B1" s="103" t="s">
        <v>437</v>
      </c>
      <c r="C1" s="103" t="s">
        <v>438</v>
      </c>
      <c r="D1" s="104" t="s">
        <v>439</v>
      </c>
      <c r="E1" s="104" t="s">
        <v>440</v>
      </c>
      <c r="F1" s="103" t="s">
        <v>454</v>
      </c>
    </row>
    <row r="2" spans="2:6" ht="86.4" x14ac:dyDescent="0.3">
      <c r="B2" s="102" t="s">
        <v>441</v>
      </c>
      <c r="C2" s="102" t="s">
        <v>444</v>
      </c>
      <c r="D2" s="101" t="s">
        <v>446</v>
      </c>
      <c r="E2" s="101" t="s">
        <v>457</v>
      </c>
      <c r="F2" s="102" t="s">
        <v>458</v>
      </c>
    </row>
    <row r="3" spans="2:6" ht="115.2" x14ac:dyDescent="0.3">
      <c r="B3" s="102" t="s">
        <v>442</v>
      </c>
      <c r="C3" s="102" t="s">
        <v>445</v>
      </c>
      <c r="D3" s="101" t="s">
        <v>447</v>
      </c>
      <c r="E3" s="101" t="s">
        <v>448</v>
      </c>
      <c r="F3" s="102" t="s">
        <v>449</v>
      </c>
    </row>
    <row r="4" spans="2:6" ht="43.2" x14ac:dyDescent="0.3">
      <c r="B4" s="102" t="s">
        <v>443</v>
      </c>
      <c r="C4" s="102" t="s">
        <v>451</v>
      </c>
      <c r="D4" s="101" t="s">
        <v>452</v>
      </c>
      <c r="E4" s="101" t="s">
        <v>453</v>
      </c>
      <c r="F4" s="102" t="s">
        <v>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Coding and Analysis</vt:lpstr>
      <vt:lpstr>Code Key</vt:lpstr>
      <vt:lpstr>Standalone pathway contacts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Adanna Osuagwu</dc:creator>
  <cp:keywords/>
  <dc:description/>
  <cp:lastModifiedBy>Nikita Rattu</cp:lastModifiedBy>
  <cp:revision/>
  <dcterms:created xsi:type="dcterms:W3CDTF">2023-11-30T21:57:21Z</dcterms:created>
  <dcterms:modified xsi:type="dcterms:W3CDTF">2025-09-25T14:09:06Z</dcterms:modified>
  <cp:category/>
  <cp:contentStatus/>
</cp:coreProperties>
</file>